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05038ac1216694/Plocha/"/>
    </mc:Choice>
  </mc:AlternateContent>
  <xr:revisionPtr revIDLastSave="48" documentId="8_{585FEDBE-D695-4C0E-8DEB-2700DA91EFD6}" xr6:coauthVersionLast="47" xr6:coauthVersionMax="47" xr10:uidLastSave="{AF6D7957-41ED-4F1C-ACB9-A60C6529096F}"/>
  <bookViews>
    <workbookView xWindow="-108" yWindow="-108" windowWidth="23256" windowHeight="12576" xr2:uid="{00000000-000D-0000-FFFF-FFFF00000000}"/>
  </bookViews>
  <sheets>
    <sheet name="Plán 2023" sheetId="1" r:id="rId1"/>
    <sheet name="Plán 2022" sheetId="2" r:id="rId2"/>
  </sheets>
  <definedNames>
    <definedName name="_xlnm.Print_Area" localSheetId="0">'Plán 2023'!$A$1:$AK$47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J23" i="1" l="1"/>
  <c r="AJ22" i="1"/>
  <c r="AJ20" i="1"/>
  <c r="AI24" i="1"/>
  <c r="AI27" i="1"/>
  <c r="AE19" i="1"/>
  <c r="AE24" i="1"/>
  <c r="AL26" i="1"/>
  <c r="AE13" i="1"/>
  <c r="AA24" i="1"/>
  <c r="AA27" i="1"/>
  <c r="S24" i="1"/>
  <c r="O17" i="1"/>
  <c r="O18" i="1"/>
  <c r="O19" i="1"/>
  <c r="O13" i="1"/>
  <c r="AL25" i="1"/>
  <c r="J13" i="1"/>
  <c r="F13" i="1"/>
  <c r="G13" i="1" s="1"/>
  <c r="N28" i="1"/>
  <c r="L28" i="1"/>
  <c r="I28" i="1"/>
  <c r="H28" i="1"/>
  <c r="F17" i="1"/>
  <c r="G17" i="1" s="1"/>
  <c r="F18" i="1"/>
  <c r="G18" i="1" s="1"/>
  <c r="F19" i="1"/>
  <c r="G19" i="1" s="1"/>
  <c r="Z25" i="2"/>
  <c r="Y25" i="2"/>
  <c r="W25" i="2"/>
  <c r="V25" i="2"/>
  <c r="T25" i="2"/>
  <c r="S25" i="2"/>
  <c r="Q25" i="2"/>
  <c r="P25" i="2"/>
  <c r="N25" i="2"/>
  <c r="M25" i="2"/>
  <c r="L25" i="2"/>
  <c r="K25" i="2"/>
  <c r="J25" i="2"/>
  <c r="H25" i="2"/>
  <c r="G25" i="2"/>
  <c r="E25" i="2"/>
  <c r="D25" i="2"/>
  <c r="AB21" i="2"/>
  <c r="R21" i="2"/>
  <c r="AC21" i="2" s="1"/>
  <c r="AB20" i="2"/>
  <c r="AA20" i="2"/>
  <c r="AC20" i="2" s="1"/>
  <c r="AB19" i="2"/>
  <c r="AA19" i="2"/>
  <c r="AB17" i="2"/>
  <c r="AA17" i="2"/>
  <c r="AC17" i="2" s="1"/>
  <c r="AB16" i="2"/>
  <c r="AA16" i="2"/>
  <c r="U16" i="2"/>
  <c r="R16" i="2"/>
  <c r="O16" i="2"/>
  <c r="I16" i="2"/>
  <c r="F16" i="2"/>
  <c r="AC16" i="2" s="1"/>
  <c r="AA15" i="2"/>
  <c r="U15" i="2"/>
  <c r="R15" i="2"/>
  <c r="O15" i="2"/>
  <c r="I15" i="2"/>
  <c r="I25" i="2" s="1"/>
  <c r="F15" i="2"/>
  <c r="AC15" i="2" s="1"/>
  <c r="AB14" i="2"/>
  <c r="AA14" i="2"/>
  <c r="X14" i="2"/>
  <c r="X25" i="2" s="1"/>
  <c r="U14" i="2"/>
  <c r="R14" i="2"/>
  <c r="O14" i="2"/>
  <c r="I14" i="2"/>
  <c r="F14" i="2"/>
  <c r="AC14" i="2" s="1"/>
  <c r="AB12" i="2"/>
  <c r="AA12" i="2"/>
  <c r="U12" i="2"/>
  <c r="R12" i="2"/>
  <c r="AC12" i="2" s="1"/>
  <c r="AB11" i="2"/>
  <c r="AA11" i="2"/>
  <c r="R11" i="2"/>
  <c r="O11" i="2"/>
  <c r="AC11" i="2" s="1"/>
  <c r="AB10" i="2"/>
  <c r="AA10" i="2"/>
  <c r="U10" i="2"/>
  <c r="R10" i="2"/>
  <c r="O10" i="2"/>
  <c r="I10" i="2"/>
  <c r="F10" i="2"/>
  <c r="AJ28" i="1" l="1"/>
  <c r="R25" i="2"/>
  <c r="AA25" i="2"/>
  <c r="O25" i="2"/>
  <c r="F25" i="2"/>
  <c r="U25" i="2"/>
  <c r="AB25" i="2"/>
  <c r="AL27" i="1"/>
  <c r="O28" i="1"/>
  <c r="F28" i="1"/>
  <c r="G28" i="1"/>
  <c r="AC10" i="2"/>
  <c r="AC25" i="2" s="1"/>
  <c r="AC27" i="2" s="1"/>
  <c r="AB28" i="1" l="1"/>
  <c r="Z13" i="1"/>
  <c r="Z15" i="1"/>
  <c r="AA15" i="1" s="1"/>
  <c r="V14" i="1"/>
  <c r="V15" i="1"/>
  <c r="W15" i="1" s="1"/>
  <c r="E28" i="1"/>
  <c r="T28" i="1"/>
  <c r="AH13" i="1" l="1"/>
  <c r="AI13" i="1" s="1"/>
  <c r="Z19" i="1"/>
  <c r="AA19" i="1" s="1"/>
  <c r="Z18" i="1"/>
  <c r="AA18" i="1" s="1"/>
  <c r="Z17" i="1"/>
  <c r="AA17" i="1" s="1"/>
  <c r="AA28" i="1" s="1"/>
  <c r="R19" i="1"/>
  <c r="S19" i="1" s="1"/>
  <c r="R18" i="1"/>
  <c r="S18" i="1" s="1"/>
  <c r="R17" i="1"/>
  <c r="S17" i="1" s="1"/>
  <c r="R14" i="1"/>
  <c r="S14" i="1" s="1"/>
  <c r="AH23" i="1"/>
  <c r="AH22" i="1"/>
  <c r="AI22" i="1" s="1"/>
  <c r="AL22" i="1" s="1"/>
  <c r="AH20" i="1"/>
  <c r="AH19" i="1"/>
  <c r="AI19" i="1" s="1"/>
  <c r="AH18" i="1"/>
  <c r="AH17" i="1"/>
  <c r="AH15" i="1"/>
  <c r="AD17" i="1"/>
  <c r="V24" i="1"/>
  <c r="V19" i="1"/>
  <c r="W19" i="1" s="1"/>
  <c r="V18" i="1"/>
  <c r="W18" i="1" s="1"/>
  <c r="V17" i="1"/>
  <c r="W17" i="1" s="1"/>
  <c r="J19" i="1"/>
  <c r="K19" i="1" s="1"/>
  <c r="J18" i="1"/>
  <c r="K18" i="1" s="1"/>
  <c r="J17" i="1"/>
  <c r="AL19" i="1" l="1"/>
  <c r="AL18" i="1"/>
  <c r="AL15" i="1"/>
  <c r="AI20" i="1"/>
  <c r="AL20" i="1" s="1"/>
  <c r="AI23" i="1"/>
  <c r="AL23" i="1" s="1"/>
  <c r="AD28" i="1"/>
  <c r="AE28" i="1"/>
  <c r="AK24" i="1"/>
  <c r="W24" i="1"/>
  <c r="AL24" i="1" s="1"/>
  <c r="J28" i="1"/>
  <c r="K17" i="1"/>
  <c r="K28" i="1" s="1"/>
  <c r="AK17" i="1"/>
  <c r="AK19" i="1"/>
  <c r="Z28" i="1"/>
  <c r="AK18" i="1"/>
  <c r="V13" i="1"/>
  <c r="AH14" i="1"/>
  <c r="R13" i="1"/>
  <c r="M28" i="1"/>
  <c r="AC28" i="1"/>
  <c r="Y28" i="1"/>
  <c r="U28" i="1"/>
  <c r="AG28" i="1"/>
  <c r="Q28" i="1"/>
  <c r="W28" i="1" l="1"/>
  <c r="AL17" i="1"/>
  <c r="AK14" i="1"/>
  <c r="AI14" i="1"/>
  <c r="R28" i="1"/>
  <c r="S13" i="1"/>
  <c r="S28" i="1" s="1"/>
  <c r="AH28" i="1"/>
  <c r="AK13" i="1"/>
  <c r="X28" i="1"/>
  <c r="AK28" i="1" l="1"/>
  <c r="AK30" i="1" s="1"/>
  <c r="AI28" i="1"/>
  <c r="AL14" i="1"/>
  <c r="AL13" i="1"/>
  <c r="P28" i="1"/>
  <c r="AF28" i="1"/>
  <c r="AL28" i="1" l="1"/>
  <c r="V28" i="1"/>
</calcChain>
</file>

<file path=xl/sharedStrings.xml><?xml version="1.0" encoding="utf-8"?>
<sst xmlns="http://schemas.openxmlformats.org/spreadsheetml/2006/main" count="173" uniqueCount="64">
  <si>
    <t>Technické služby města Roztoky,příspěvková organizace</t>
  </si>
  <si>
    <t xml:space="preserve">Lidická 1642, Roztoky u Prahy, IČ: 00067733, DIČ: CZ00067733 </t>
  </si>
  <si>
    <t>v tis. Kč za hlavní činnost příspěvkové organizace</t>
  </si>
  <si>
    <t xml:space="preserve"> </t>
  </si>
  <si>
    <t>Účet číslo</t>
  </si>
  <si>
    <t>Název účtu</t>
  </si>
  <si>
    <t>Plán TS</t>
  </si>
  <si>
    <t>Spotřeba materiálu</t>
  </si>
  <si>
    <t>Spotřeba energie, plyn, vodné, stočné</t>
  </si>
  <si>
    <t>Opravy a údržby</t>
  </si>
  <si>
    <t>Cestovné</t>
  </si>
  <si>
    <t>Služby</t>
  </si>
  <si>
    <t>Mzdové náklady</t>
  </si>
  <si>
    <t>Zákonné pojištění</t>
  </si>
  <si>
    <t>Zákonné sociální náklady</t>
  </si>
  <si>
    <t>Silniční daň</t>
  </si>
  <si>
    <t>Ostatní daně a poplatky</t>
  </si>
  <si>
    <t>Jiné ostatní náklady</t>
  </si>
  <si>
    <t>Odpisy</t>
  </si>
  <si>
    <t>Finanční náklady</t>
  </si>
  <si>
    <t>CELKEM</t>
  </si>
  <si>
    <t xml:space="preserve">Předpokládaný meziroční nárůst průměrného indexu spotřebitelských cen </t>
  </si>
  <si>
    <t>117 hřiště</t>
  </si>
  <si>
    <t>102 zeleň</t>
  </si>
  <si>
    <t>105 +105k hřbitov</t>
  </si>
  <si>
    <t xml:space="preserve">107+107MU+107O+107P+107SV+107TD+116 </t>
  </si>
  <si>
    <t>103-VO+103I+103O</t>
  </si>
  <si>
    <t>104 komunikace</t>
  </si>
  <si>
    <t>130,180,190 Režie,300 správa</t>
  </si>
  <si>
    <t>Schválený</t>
  </si>
  <si>
    <t>Návrh plánu</t>
  </si>
  <si>
    <t>plán</t>
  </si>
  <si>
    <t>Návrh</t>
  </si>
  <si>
    <t>plánu</t>
  </si>
  <si>
    <t xml:space="preserve">Předpokládaný meziroční nárůst mzdových nákladů </t>
  </si>
  <si>
    <t>Kč</t>
  </si>
  <si>
    <t>Navýšení cen dodavatele Regios a Recyklace Chýnov</t>
  </si>
  <si>
    <t>106 + 106H +106S odpady</t>
  </si>
  <si>
    <t>360 tis. Kč</t>
  </si>
  <si>
    <t>sekačka</t>
  </si>
  <si>
    <t>Finanční plán pro rok 2022</t>
  </si>
  <si>
    <t>plán 2021</t>
  </si>
  <si>
    <t>5.00%</t>
  </si>
  <si>
    <t>V Roztokách 30.09.2021</t>
  </si>
  <si>
    <t>předpokládané změny zákona + noví pracovníci</t>
  </si>
  <si>
    <t xml:space="preserve">odp. koše+koše do dešť.vpustí+p.Novotný </t>
  </si>
  <si>
    <t>Auto IVECO 3t + nástavba</t>
  </si>
  <si>
    <t>investiční výdaje</t>
  </si>
  <si>
    <t>Investiční výdaje zahrnuté v plánovaném rozpočtu</t>
  </si>
  <si>
    <t>Příspěvková organizace Technické služby města Roztoky navrhuje dle shora uvedených podkladů poskytnutí příspěvku na provoz ve výši 22 253 tis. Kč</t>
  </si>
  <si>
    <t>V Roztokách 6.10.2022</t>
  </si>
  <si>
    <t>celkem</t>
  </si>
  <si>
    <r>
      <t xml:space="preserve">tři kontejnery po 80 000,- Kč, tj. </t>
    </r>
    <r>
      <rPr>
        <b/>
        <sz val="12"/>
        <rFont val="Arial"/>
        <family val="2"/>
        <charset val="238"/>
      </rPr>
      <t>240 000,- Kč</t>
    </r>
  </si>
  <si>
    <t>Finanční plán pro rok 2023</t>
  </si>
  <si>
    <t xml:space="preserve">Schválený </t>
  </si>
  <si>
    <t>plán 2022</t>
  </si>
  <si>
    <t xml:space="preserve">plán </t>
  </si>
  <si>
    <t>Navýšení cen energií dle informací PRE</t>
  </si>
  <si>
    <t>Sestavil: Josef Sládek</t>
  </si>
  <si>
    <r>
      <t xml:space="preserve">Multikára Elektro v nabídkové ceně </t>
    </r>
    <r>
      <rPr>
        <b/>
        <sz val="12"/>
        <rFont val="Arial"/>
        <family val="2"/>
        <charset val="238"/>
      </rPr>
      <t xml:space="preserve"> 500 000,- Kč</t>
    </r>
    <r>
      <rPr>
        <sz val="10"/>
        <rFont val="Arial"/>
        <family val="2"/>
        <charset val="238"/>
      </rPr>
      <t xml:space="preserve"> + 2 000 000,- z fondu reprodukce</t>
    </r>
  </si>
  <si>
    <r>
      <t xml:space="preserve">UNC v nabídkové ceně           </t>
    </r>
    <r>
      <rPr>
        <sz val="12"/>
        <rFont val="Arial"/>
        <family val="2"/>
        <charset val="238"/>
      </rPr>
      <t>1 200 000,- Kč</t>
    </r>
    <r>
      <rPr>
        <sz val="10"/>
        <rFont val="Arial"/>
        <family val="2"/>
        <charset val="238"/>
      </rPr>
      <t xml:space="preserve"> financováno z fondu reprodukce</t>
    </r>
  </si>
  <si>
    <r>
      <t xml:space="preserve">Paročistič                       </t>
    </r>
    <r>
      <rPr>
        <b/>
        <sz val="10"/>
        <rFont val="Arial"/>
        <family val="2"/>
        <charset val="238"/>
      </rPr>
      <t xml:space="preserve">                   </t>
    </r>
    <r>
      <rPr>
        <b/>
        <sz val="12"/>
        <rFont val="Arial"/>
        <family val="2"/>
        <charset val="238"/>
      </rPr>
      <t xml:space="preserve"> 50 000,- Kč</t>
    </r>
  </si>
  <si>
    <t xml:space="preserve">                      790 000,- Kč</t>
  </si>
  <si>
    <t>Příspěvková organizace Technické služby města Roztoky navrhuje dle shora uvedených podkladů poskytnutí příspěvku  23 380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</si>
</sst>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%"/>
    <numFmt numFmtId="165" formatCode="0.00\ %"/>
    <numFmt numFmtId="166" formatCode="#,##0.0000"/>
    <numFmt numFmtId="167" formatCode="d/mmm"/>
  </numFmts>
  <fonts count="41" x14ac:knownFonts="1">
    <font>
      <sz val="10"/>
      <name val="Arial CE"/>
      <charset val="238"/>
    </font>
    <font>
      <sz val="13"/>
      <name val="Arial CE"/>
      <charset val="238"/>
    </font>
    <font>
      <b/>
      <sz val="14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0"/>
      <color rgb="FFFF0000"/>
      <name val="Arial CE"/>
      <charset val="238"/>
    </font>
    <font>
      <b/>
      <sz val="13"/>
      <color rgb="FFFF0000"/>
      <name val="Arial CE"/>
      <charset val="238"/>
    </font>
    <font>
      <b/>
      <sz val="10"/>
      <name val="Arial CE"/>
      <family val="2"/>
      <charset val="238"/>
    </font>
    <font>
      <sz val="12"/>
      <name val="Arial CE"/>
      <charset val="238"/>
    </font>
    <font>
      <b/>
      <sz val="10"/>
      <color rgb="FFFFFF00"/>
      <name val="Arial CE"/>
      <family val="2"/>
      <charset val="238"/>
    </font>
    <font>
      <b/>
      <sz val="7"/>
      <name val="Arial CE"/>
      <family val="2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10"/>
      <color rgb="FFFFFF00"/>
      <name val="Arial CE"/>
      <family val="2"/>
      <charset val="238"/>
    </font>
    <font>
      <b/>
      <sz val="8"/>
      <color rgb="FF008000"/>
      <name val="Arial CE"/>
      <family val="2"/>
      <charset val="238"/>
    </font>
    <font>
      <sz val="8"/>
      <name val="Arial CE"/>
      <family val="2"/>
      <charset val="238"/>
    </font>
    <font>
      <sz val="10"/>
      <color rgb="FF0000FF"/>
      <name val="Arial CE"/>
      <charset val="238"/>
    </font>
    <font>
      <b/>
      <sz val="8"/>
      <color rgb="FF993366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name val="Arial CE"/>
      <charset val="238"/>
    </font>
    <font>
      <b/>
      <sz val="12"/>
      <name val="Arial CE"/>
      <charset val="238"/>
    </font>
    <font>
      <b/>
      <sz val="10"/>
      <color rgb="FFFF0000"/>
      <name val="Arial CE"/>
      <charset val="238"/>
    </font>
    <font>
      <sz val="12"/>
      <color rgb="FF0000FF"/>
      <name val="Arial CE"/>
      <charset val="238"/>
    </font>
    <font>
      <b/>
      <u/>
      <sz val="11"/>
      <name val="Arial CE"/>
      <charset val="238"/>
    </font>
    <font>
      <sz val="10"/>
      <name val="Arial CE"/>
      <charset val="238"/>
    </font>
    <font>
      <b/>
      <u/>
      <sz val="12"/>
      <name val="Arial CE"/>
      <charset val="238"/>
    </font>
    <font>
      <b/>
      <u/>
      <sz val="10"/>
      <name val="Arial CE"/>
      <charset val="238"/>
    </font>
    <font>
      <b/>
      <i/>
      <sz val="12"/>
      <color rgb="FF0000FF"/>
      <name val="Arial CE"/>
      <charset val="238"/>
    </font>
    <font>
      <b/>
      <sz val="8"/>
      <color rgb="FF66FFFF"/>
      <name val="Arial CE"/>
      <family val="2"/>
      <charset val="238"/>
    </font>
    <font>
      <b/>
      <sz val="8"/>
      <color rgb="FF00B050"/>
      <name val="Arial CE"/>
      <family val="2"/>
      <charset val="238"/>
    </font>
    <font>
      <b/>
      <sz val="18"/>
      <name val="Arial CE"/>
      <charset val="238"/>
    </font>
    <font>
      <b/>
      <sz val="10"/>
      <color rgb="FFFFFF00"/>
      <name val="Arial CE"/>
      <charset val="238"/>
    </font>
    <font>
      <b/>
      <sz val="14"/>
      <color rgb="FF0000FF"/>
      <name val="Arial CE"/>
      <charset val="238"/>
    </font>
    <font>
      <b/>
      <sz val="10"/>
      <color rgb="FF0000FF"/>
      <name val="Arial CE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3" tint="0.79998168889431442"/>
        <bgColor rgb="FFFFFF00"/>
      </patternFill>
    </fill>
    <fill>
      <patternFill patternType="solid">
        <fgColor theme="0" tint="-0.249977111117893"/>
        <bgColor rgb="FFCCFFFF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FFF00"/>
      </patternFill>
    </fill>
  </fills>
  <borders count="5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164" fontId="25" fillId="0" borderId="0" applyBorder="0" applyProtection="0"/>
    <xf numFmtId="0" fontId="25" fillId="11" borderId="40" applyNumberFormat="0" applyFont="0" applyAlignment="0" applyProtection="0"/>
  </cellStyleXfs>
  <cellXfs count="218">
    <xf numFmtId="0" fontId="0" fillId="0" borderId="0" xfId="0"/>
    <xf numFmtId="0" fontId="4" fillId="0" borderId="0" xfId="0" applyFont="1"/>
    <xf numFmtId="165" fontId="5" fillId="2" borderId="0" xfId="1" applyNumberFormat="1" applyFont="1" applyFill="1" applyBorder="1" applyAlignment="1" applyProtection="1">
      <alignment horizontal="right"/>
    </xf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0" xfId="0" applyFont="1"/>
    <xf numFmtId="0" fontId="13" fillId="6" borderId="8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166" fontId="13" fillId="4" borderId="10" xfId="0" applyNumberFormat="1" applyFont="1" applyFill="1" applyBorder="1" applyAlignment="1">
      <alignment horizontal="center"/>
    </xf>
    <xf numFmtId="166" fontId="13" fillId="4" borderId="6" xfId="0" applyNumberFormat="1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16" fillId="0" borderId="17" xfId="0" applyFont="1" applyBorder="1"/>
    <xf numFmtId="3" fontId="0" fillId="0" borderId="0" xfId="0" applyNumberFormat="1"/>
    <xf numFmtId="0" fontId="16" fillId="0" borderId="20" xfId="0" applyFont="1" applyBorder="1"/>
    <xf numFmtId="0" fontId="19" fillId="0" borderId="0" xfId="0" applyFont="1"/>
    <xf numFmtId="0" fontId="16" fillId="0" borderId="22" xfId="0" applyFont="1" applyBorder="1"/>
    <xf numFmtId="0" fontId="16" fillId="3" borderId="14" xfId="0" applyFont="1" applyFill="1" applyBorder="1"/>
    <xf numFmtId="4" fontId="13" fillId="4" borderId="14" xfId="0" applyNumberFormat="1" applyFont="1" applyFill="1" applyBorder="1"/>
    <xf numFmtId="4" fontId="13" fillId="3" borderId="14" xfId="0" applyNumberFormat="1" applyFont="1" applyFill="1" applyBorder="1"/>
    <xf numFmtId="2" fontId="0" fillId="0" borderId="0" xfId="0" applyNumberFormat="1"/>
    <xf numFmtId="0" fontId="20" fillId="0" borderId="0" xfId="0" applyFont="1"/>
    <xf numFmtId="0" fontId="21" fillId="0" borderId="0" xfId="0" applyFont="1"/>
    <xf numFmtId="0" fontId="22" fillId="7" borderId="0" xfId="0" applyFont="1" applyFill="1"/>
    <xf numFmtId="0" fontId="17" fillId="7" borderId="0" xfId="0" applyFont="1" applyFill="1"/>
    <xf numFmtId="0" fontId="3" fillId="0" borderId="0" xfId="0" applyFont="1"/>
    <xf numFmtId="0" fontId="24" fillId="0" borderId="0" xfId="0" applyFont="1"/>
    <xf numFmtId="0" fontId="16" fillId="0" borderId="0" xfId="0" applyFont="1"/>
    <xf numFmtId="0" fontId="16" fillId="0" borderId="14" xfId="0" applyFont="1" applyBorder="1"/>
    <xf numFmtId="0" fontId="1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Alignment="1">
      <alignment horizontal="right"/>
    </xf>
    <xf numFmtId="0" fontId="22" fillId="8" borderId="0" xfId="0" applyFont="1" applyFill="1"/>
    <xf numFmtId="0" fontId="17" fillId="8" borderId="0" xfId="0" applyFont="1" applyFill="1"/>
    <xf numFmtId="0" fontId="17" fillId="8" borderId="24" xfId="0" applyFont="1" applyFill="1" applyBorder="1"/>
    <xf numFmtId="4" fontId="13" fillId="0" borderId="17" xfId="0" applyNumberFormat="1" applyFont="1" applyBorder="1"/>
    <xf numFmtId="4" fontId="15" fillId="0" borderId="17" xfId="0" applyNumberFormat="1" applyFont="1" applyBorder="1" applyAlignment="1">
      <alignment horizontal="right"/>
    </xf>
    <xf numFmtId="4" fontId="13" fillId="0" borderId="18" xfId="0" applyNumberFormat="1" applyFont="1" applyBorder="1"/>
    <xf numFmtId="4" fontId="13" fillId="0" borderId="22" xfId="0" applyNumberFormat="1" applyFont="1" applyBorder="1"/>
    <xf numFmtId="4" fontId="13" fillId="0" borderId="23" xfId="0" applyNumberFormat="1" applyFont="1" applyBorder="1"/>
    <xf numFmtId="4" fontId="15" fillId="0" borderId="22" xfId="0" applyNumberFormat="1" applyFont="1" applyBorder="1" applyAlignment="1">
      <alignment horizontal="right"/>
    </xf>
    <xf numFmtId="4" fontId="13" fillId="0" borderId="14" xfId="0" applyNumberFormat="1" applyFont="1" applyBorder="1"/>
    <xf numFmtId="4" fontId="13" fillId="0" borderId="13" xfId="0" applyNumberFormat="1" applyFont="1" applyBorder="1"/>
    <xf numFmtId="166" fontId="13" fillId="9" borderId="6" xfId="0" applyNumberFormat="1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/>
    </xf>
    <xf numFmtId="4" fontId="15" fillId="0" borderId="26" xfId="0" applyNumberFormat="1" applyFont="1" applyBorder="1" applyAlignment="1">
      <alignment horizontal="right"/>
    </xf>
    <xf numFmtId="4" fontId="12" fillId="0" borderId="17" xfId="0" applyNumberFormat="1" applyFont="1" applyBorder="1" applyAlignment="1">
      <alignment horizontal="right"/>
    </xf>
    <xf numFmtId="4" fontId="12" fillId="0" borderId="20" xfId="0" applyNumberFormat="1" applyFont="1" applyBorder="1" applyAlignment="1">
      <alignment horizontal="right"/>
    </xf>
    <xf numFmtId="4" fontId="12" fillId="0" borderId="22" xfId="0" applyNumberFormat="1" applyFont="1" applyBorder="1" applyAlignment="1">
      <alignment horizontal="right"/>
    </xf>
    <xf numFmtId="4" fontId="12" fillId="0" borderId="14" xfId="0" applyNumberFormat="1" applyFont="1" applyBorder="1" applyAlignment="1">
      <alignment horizontal="right"/>
    </xf>
    <xf numFmtId="0" fontId="28" fillId="8" borderId="24" xfId="0" applyFont="1" applyFill="1" applyBorder="1"/>
    <xf numFmtId="0" fontId="23" fillId="8" borderId="24" xfId="0" applyFont="1" applyFill="1" applyBorder="1"/>
    <xf numFmtId="4" fontId="28" fillId="8" borderId="20" xfId="0" applyNumberFormat="1" applyFont="1" applyFill="1" applyBorder="1"/>
    <xf numFmtId="4" fontId="17" fillId="8" borderId="11" xfId="0" applyNumberFormat="1" applyFont="1" applyFill="1" applyBorder="1"/>
    <xf numFmtId="4" fontId="17" fillId="8" borderId="17" xfId="0" applyNumberFormat="1" applyFont="1" applyFill="1" applyBorder="1"/>
    <xf numFmtId="0" fontId="22" fillId="0" borderId="0" xfId="0" applyFont="1"/>
    <xf numFmtId="3" fontId="22" fillId="0" borderId="0" xfId="0" applyNumberFormat="1" applyFont="1"/>
    <xf numFmtId="0" fontId="17" fillId="0" borderId="0" xfId="0" applyFont="1"/>
    <xf numFmtId="3" fontId="17" fillId="0" borderId="0" xfId="0" applyNumberFormat="1" applyFont="1"/>
    <xf numFmtId="4" fontId="13" fillId="9" borderId="14" xfId="0" applyNumberFormat="1" applyFont="1" applyFill="1" applyBorder="1"/>
    <xf numFmtId="166" fontId="13" fillId="4" borderId="29" xfId="0" applyNumberFormat="1" applyFont="1" applyFill="1" applyBorder="1" applyAlignment="1">
      <alignment horizontal="center"/>
    </xf>
    <xf numFmtId="0" fontId="13" fillId="4" borderId="30" xfId="0" applyFont="1" applyFill="1" applyBorder="1" applyAlignment="1">
      <alignment horizontal="center"/>
    </xf>
    <xf numFmtId="4" fontId="13" fillId="0" borderId="31" xfId="0" applyNumberFormat="1" applyFont="1" applyBorder="1"/>
    <xf numFmtId="4" fontId="13" fillId="0" borderId="32" xfId="0" applyNumberFormat="1" applyFont="1" applyBorder="1"/>
    <xf numFmtId="4" fontId="13" fillId="0" borderId="33" xfId="0" applyNumberFormat="1" applyFont="1" applyBorder="1"/>
    <xf numFmtId="4" fontId="13" fillId="4" borderId="33" xfId="0" applyNumberFormat="1" applyFont="1" applyFill="1" applyBorder="1"/>
    <xf numFmtId="166" fontId="13" fillId="9" borderId="35" xfId="0" applyNumberFormat="1" applyFont="1" applyFill="1" applyBorder="1" applyAlignment="1">
      <alignment horizontal="center"/>
    </xf>
    <xf numFmtId="166" fontId="13" fillId="9" borderId="29" xfId="0" applyNumberFormat="1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3" fillId="9" borderId="30" xfId="0" applyFont="1" applyFill="1" applyBorder="1" applyAlignment="1">
      <alignment horizontal="center"/>
    </xf>
    <xf numFmtId="4" fontId="15" fillId="0" borderId="16" xfId="0" applyNumberFormat="1" applyFont="1" applyBorder="1" applyAlignment="1">
      <alignment horizontal="right"/>
    </xf>
    <xf numFmtId="4" fontId="15" fillId="0" borderId="21" xfId="0" applyNumberFormat="1" applyFont="1" applyBorder="1" applyAlignment="1">
      <alignment horizontal="right"/>
    </xf>
    <xf numFmtId="4" fontId="13" fillId="3" borderId="12" xfId="0" applyNumberFormat="1" applyFont="1" applyFill="1" applyBorder="1"/>
    <xf numFmtId="4" fontId="13" fillId="3" borderId="33" xfId="0" applyNumberFormat="1" applyFont="1" applyFill="1" applyBorder="1"/>
    <xf numFmtId="166" fontId="13" fillId="4" borderId="35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4" fontId="13" fillId="4" borderId="12" xfId="0" applyNumberFormat="1" applyFont="1" applyFill="1" applyBorder="1"/>
    <xf numFmtId="166" fontId="13" fillId="5" borderId="35" xfId="0" applyNumberFormat="1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4" fontId="18" fillId="0" borderId="31" xfId="0" applyNumberFormat="1" applyFont="1" applyBorder="1"/>
    <xf numFmtId="4" fontId="13" fillId="9" borderId="12" xfId="0" applyNumberFormat="1" applyFont="1" applyFill="1" applyBorder="1"/>
    <xf numFmtId="4" fontId="13" fillId="9" borderId="33" xfId="0" applyNumberFormat="1" applyFont="1" applyFill="1" applyBorder="1"/>
    <xf numFmtId="4" fontId="15" fillId="0" borderId="12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4" fillId="10" borderId="38" xfId="0" applyFont="1" applyFill="1" applyBorder="1" applyAlignment="1">
      <alignment horizontal="center"/>
    </xf>
    <xf numFmtId="0" fontId="12" fillId="10" borderId="39" xfId="0" applyFont="1" applyFill="1" applyBorder="1" applyAlignment="1">
      <alignment horizontal="center"/>
    </xf>
    <xf numFmtId="0" fontId="12" fillId="10" borderId="33" xfId="0" applyFont="1" applyFill="1" applyBorder="1" applyAlignment="1">
      <alignment horizontal="center"/>
    </xf>
    <xf numFmtId="4" fontId="4" fillId="10" borderId="31" xfId="0" applyNumberFormat="1" applyFont="1" applyFill="1" applyBorder="1" applyAlignment="1">
      <alignment horizontal="right"/>
    </xf>
    <xf numFmtId="4" fontId="4" fillId="10" borderId="33" xfId="0" applyNumberFormat="1" applyFont="1" applyFill="1" applyBorder="1" applyAlignment="1">
      <alignment horizontal="right"/>
    </xf>
    <xf numFmtId="4" fontId="4" fillId="10" borderId="27" xfId="0" applyNumberFormat="1" applyFont="1" applyFill="1" applyBorder="1" applyAlignment="1">
      <alignment horizontal="right"/>
    </xf>
    <xf numFmtId="4" fontId="15" fillId="0" borderId="14" xfId="0" applyNumberFormat="1" applyFont="1" applyBorder="1" applyAlignment="1">
      <alignment horizontal="right"/>
    </xf>
    <xf numFmtId="4" fontId="15" fillId="0" borderId="7" xfId="0" applyNumberFormat="1" applyFont="1" applyBorder="1" applyAlignment="1">
      <alignment horizontal="right"/>
    </xf>
    <xf numFmtId="4" fontId="13" fillId="12" borderId="40" xfId="2" applyNumberFormat="1" applyFont="1" applyFill="1"/>
    <xf numFmtId="4" fontId="15" fillId="0" borderId="20" xfId="0" applyNumberFormat="1" applyFont="1" applyBorder="1" applyAlignment="1">
      <alignment horizontal="right"/>
    </xf>
    <xf numFmtId="4" fontId="13" fillId="4" borderId="13" xfId="0" applyNumberFormat="1" applyFont="1" applyFill="1" applyBorder="1"/>
    <xf numFmtId="4" fontId="13" fillId="3" borderId="20" xfId="0" applyNumberFormat="1" applyFont="1" applyFill="1" applyBorder="1"/>
    <xf numFmtId="14" fontId="0" fillId="0" borderId="0" xfId="0" applyNumberFormat="1"/>
    <xf numFmtId="4" fontId="13" fillId="0" borderId="16" xfId="0" applyNumberFormat="1" applyFont="1" applyBorder="1" applyAlignment="1">
      <alignment horizontal="right"/>
    </xf>
    <xf numFmtId="4" fontId="13" fillId="0" borderId="21" xfId="0" applyNumberFormat="1" applyFont="1" applyBorder="1" applyAlignment="1">
      <alignment horizontal="right"/>
    </xf>
    <xf numFmtId="4" fontId="29" fillId="0" borderId="33" xfId="0" applyNumberFormat="1" applyFont="1" applyBorder="1"/>
    <xf numFmtId="4" fontId="30" fillId="0" borderId="31" xfId="0" applyNumberFormat="1" applyFont="1" applyBorder="1"/>
    <xf numFmtId="4" fontId="30" fillId="0" borderId="32" xfId="0" applyNumberFormat="1" applyFont="1" applyBorder="1"/>
    <xf numFmtId="4" fontId="30" fillId="0" borderId="33" xfId="0" applyNumberFormat="1" applyFont="1" applyBorder="1"/>
    <xf numFmtId="4" fontId="13" fillId="0" borderId="10" xfId="0" applyNumberFormat="1" applyFont="1" applyBorder="1"/>
    <xf numFmtId="0" fontId="12" fillId="0" borderId="17" xfId="0" applyFont="1" applyBorder="1"/>
    <xf numFmtId="0" fontId="12" fillId="0" borderId="20" xfId="0" applyFont="1" applyBorder="1"/>
    <xf numFmtId="4" fontId="15" fillId="0" borderId="19" xfId="0" applyNumberFormat="1" applyFont="1" applyBorder="1" applyAlignment="1">
      <alignment horizontal="right"/>
    </xf>
    <xf numFmtId="4" fontId="0" fillId="0" borderId="0" xfId="0" applyNumberFormat="1"/>
    <xf numFmtId="0" fontId="31" fillId="0" borderId="0" xfId="0" applyFont="1"/>
    <xf numFmtId="0" fontId="32" fillId="3" borderId="1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0" borderId="16" xfId="0" applyFont="1" applyBorder="1"/>
    <xf numFmtId="0" fontId="12" fillId="0" borderId="19" xfId="0" applyFont="1" applyBorder="1"/>
    <xf numFmtId="0" fontId="12" fillId="0" borderId="21" xfId="0" applyFont="1" applyBorder="1"/>
    <xf numFmtId="0" fontId="12" fillId="0" borderId="12" xfId="0" applyFont="1" applyBorder="1"/>
    <xf numFmtId="167" fontId="12" fillId="3" borderId="12" xfId="0" applyNumberFormat="1" applyFont="1" applyFill="1" applyBorder="1"/>
    <xf numFmtId="0" fontId="33" fillId="8" borderId="0" xfId="0" applyFont="1" applyFill="1"/>
    <xf numFmtId="0" fontId="34" fillId="8" borderId="0" xfId="0" applyFont="1" applyFill="1"/>
    <xf numFmtId="3" fontId="21" fillId="0" borderId="0" xfId="0" applyNumberFormat="1" applyFont="1"/>
    <xf numFmtId="0" fontId="35" fillId="13" borderId="0" xfId="0" applyFont="1" applyFill="1"/>
    <xf numFmtId="0" fontId="0" fillId="13" borderId="0" xfId="0" applyFill="1"/>
    <xf numFmtId="14" fontId="0" fillId="13" borderId="0" xfId="0" applyNumberFormat="1" applyFill="1"/>
    <xf numFmtId="14" fontId="0" fillId="12" borderId="0" xfId="0" applyNumberFormat="1" applyFill="1"/>
    <xf numFmtId="0" fontId="17" fillId="14" borderId="0" xfId="0" applyFont="1" applyFill="1"/>
    <xf numFmtId="0" fontId="28" fillId="8" borderId="0" xfId="0" applyFont="1" applyFill="1"/>
    <xf numFmtId="0" fontId="38" fillId="13" borderId="41" xfId="0" applyFont="1" applyFill="1" applyBorder="1"/>
    <xf numFmtId="0" fontId="2" fillId="13" borderId="42" xfId="0" applyFont="1" applyFill="1" applyBorder="1"/>
    <xf numFmtId="4" fontId="2" fillId="13" borderId="42" xfId="0" applyNumberFormat="1" applyFont="1" applyFill="1" applyBorder="1"/>
    <xf numFmtId="0" fontId="36" fillId="13" borderId="43" xfId="0" applyFont="1" applyFill="1" applyBorder="1"/>
    <xf numFmtId="4" fontId="13" fillId="4" borderId="44" xfId="0" applyNumberFormat="1" applyFont="1" applyFill="1" applyBorder="1"/>
    <xf numFmtId="4" fontId="13" fillId="3" borderId="44" xfId="0" applyNumberFormat="1" applyFont="1" applyFill="1" applyBorder="1"/>
    <xf numFmtId="4" fontId="13" fillId="9" borderId="44" xfId="0" applyNumberFormat="1" applyFont="1" applyFill="1" applyBorder="1"/>
    <xf numFmtId="4" fontId="12" fillId="0" borderId="13" xfId="0" applyNumberFormat="1" applyFont="1" applyBorder="1" applyAlignment="1">
      <alignment horizontal="right"/>
    </xf>
    <xf numFmtId="4" fontId="13" fillId="0" borderId="20" xfId="0" applyNumberFormat="1" applyFont="1" applyBorder="1"/>
    <xf numFmtId="0" fontId="4" fillId="10" borderId="46" xfId="0" applyFont="1" applyFill="1" applyBorder="1" applyAlignment="1">
      <alignment horizontal="center"/>
    </xf>
    <xf numFmtId="0" fontId="12" fillId="10" borderId="47" xfId="0" applyFont="1" applyFill="1" applyBorder="1" applyAlignment="1">
      <alignment horizontal="center"/>
    </xf>
    <xf numFmtId="0" fontId="12" fillId="10" borderId="30" xfId="0" applyFont="1" applyFill="1" applyBorder="1" applyAlignment="1">
      <alignment horizontal="center"/>
    </xf>
    <xf numFmtId="4" fontId="4" fillId="10" borderId="48" xfId="0" applyNumberFormat="1" applyFont="1" applyFill="1" applyBorder="1" applyAlignment="1">
      <alignment horizontal="right"/>
    </xf>
    <xf numFmtId="4" fontId="4" fillId="10" borderId="30" xfId="0" applyNumberFormat="1" applyFont="1" applyFill="1" applyBorder="1" applyAlignment="1">
      <alignment horizontal="right"/>
    </xf>
    <xf numFmtId="4" fontId="4" fillId="10" borderId="43" xfId="0" applyNumberFormat="1" applyFont="1" applyFill="1" applyBorder="1" applyAlignment="1">
      <alignment horizontal="right"/>
    </xf>
    <xf numFmtId="4" fontId="4" fillId="0" borderId="49" xfId="0" applyNumberFormat="1" applyFont="1" applyBorder="1" applyAlignment="1">
      <alignment horizontal="right"/>
    </xf>
    <xf numFmtId="166" fontId="13" fillId="4" borderId="20" xfId="0" applyNumberFormat="1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6" fillId="0" borderId="18" xfId="0" applyFont="1" applyBorder="1"/>
    <xf numFmtId="0" fontId="16" fillId="0" borderId="8" xfId="0" applyFont="1" applyBorder="1"/>
    <xf numFmtId="0" fontId="16" fillId="0" borderId="23" xfId="0" applyFont="1" applyBorder="1"/>
    <xf numFmtId="0" fontId="16" fillId="0" borderId="13" xfId="0" applyFont="1" applyBorder="1"/>
    <xf numFmtId="166" fontId="13" fillId="4" borderId="19" xfId="0" applyNumberFormat="1" applyFont="1" applyFill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4" fontId="13" fillId="4" borderId="49" xfId="0" applyNumberFormat="1" applyFont="1" applyFill="1" applyBorder="1"/>
    <xf numFmtId="0" fontId="16" fillId="0" borderId="12" xfId="0" applyFont="1" applyBorder="1"/>
    <xf numFmtId="166" fontId="13" fillId="4" borderId="8" xfId="0" applyNumberFormat="1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4" fontId="13" fillId="0" borderId="8" xfId="0" applyNumberFormat="1" applyFont="1" applyBorder="1"/>
    <xf numFmtId="4" fontId="13" fillId="3" borderId="45" xfId="0" applyNumberFormat="1" applyFont="1" applyFill="1" applyBorder="1"/>
    <xf numFmtId="166" fontId="13" fillId="9" borderId="20" xfId="0" applyNumberFormat="1" applyFont="1" applyFill="1" applyBorder="1" applyAlignment="1">
      <alignment horizontal="center"/>
    </xf>
    <xf numFmtId="0" fontId="13" fillId="9" borderId="20" xfId="0" applyFont="1" applyFill="1" applyBorder="1" applyAlignment="1">
      <alignment horizontal="center"/>
    </xf>
    <xf numFmtId="4" fontId="13" fillId="0" borderId="20" xfId="0" applyNumberFormat="1" applyFont="1" applyBorder="1" applyAlignment="1">
      <alignment horizontal="right"/>
    </xf>
    <xf numFmtId="166" fontId="13" fillId="9" borderId="19" xfId="0" applyNumberFormat="1" applyFont="1" applyFill="1" applyBorder="1" applyAlignment="1">
      <alignment horizontal="center"/>
    </xf>
    <xf numFmtId="0" fontId="13" fillId="9" borderId="19" xfId="0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/>
    </xf>
    <xf numFmtId="4" fontId="30" fillId="0" borderId="19" xfId="0" applyNumberFormat="1" applyFont="1" applyBorder="1"/>
    <xf numFmtId="4" fontId="29" fillId="0" borderId="21" xfId="0" applyNumberFormat="1" applyFont="1" applyBorder="1"/>
    <xf numFmtId="166" fontId="13" fillId="5" borderId="19" xfId="0" applyNumberFormat="1" applyFont="1" applyFill="1" applyBorder="1" applyAlignment="1">
      <alignment horizontal="center"/>
    </xf>
    <xf numFmtId="0" fontId="13" fillId="5" borderId="19" xfId="0" applyFont="1" applyFill="1" applyBorder="1" applyAlignment="1">
      <alignment horizontal="center"/>
    </xf>
    <xf numFmtId="4" fontId="30" fillId="0" borderId="21" xfId="0" applyNumberFormat="1" applyFont="1" applyBorder="1"/>
    <xf numFmtId="4" fontId="13" fillId="0" borderId="19" xfId="0" applyNumberFormat="1" applyFont="1" applyBorder="1"/>
    <xf numFmtId="4" fontId="13" fillId="0" borderId="21" xfId="0" applyNumberFormat="1" applyFont="1" applyBorder="1"/>
    <xf numFmtId="0" fontId="12" fillId="0" borderId="22" xfId="0" applyFont="1" applyBorder="1"/>
    <xf numFmtId="4" fontId="18" fillId="0" borderId="20" xfId="0" applyNumberFormat="1" applyFont="1" applyBorder="1"/>
    <xf numFmtId="4" fontId="13" fillId="12" borderId="20" xfId="2" applyNumberFormat="1" applyFont="1" applyFill="1" applyBorder="1"/>
    <xf numFmtId="4" fontId="13" fillId="12" borderId="22" xfId="2" applyNumberFormat="1" applyFont="1" applyFill="1" applyBorder="1"/>
    <xf numFmtId="0" fontId="12" fillId="0" borderId="51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166" fontId="13" fillId="4" borderId="51" xfId="0" applyNumberFormat="1" applyFont="1" applyFill="1" applyBorder="1" applyAlignment="1">
      <alignment horizontal="center"/>
    </xf>
    <xf numFmtId="0" fontId="13" fillId="4" borderId="52" xfId="0" applyFont="1" applyFill="1" applyBorder="1" applyAlignment="1">
      <alignment horizontal="center"/>
    </xf>
    <xf numFmtId="4" fontId="12" fillId="0" borderId="54" xfId="0" applyNumberFormat="1" applyFont="1" applyBorder="1" applyAlignment="1">
      <alignment horizontal="right"/>
    </xf>
    <xf numFmtId="4" fontId="12" fillId="0" borderId="55" xfId="0" applyNumberFormat="1" applyFont="1" applyBorder="1" applyAlignment="1">
      <alignment horizontal="right"/>
    </xf>
    <xf numFmtId="4" fontId="4" fillId="0" borderId="52" xfId="0" applyNumberFormat="1" applyFont="1" applyBorder="1" applyAlignment="1">
      <alignment horizontal="right"/>
    </xf>
    <xf numFmtId="4" fontId="4" fillId="0" borderId="53" xfId="0" applyNumberFormat="1" applyFont="1" applyBorder="1" applyAlignment="1">
      <alignment horizontal="right"/>
    </xf>
    <xf numFmtId="0" fontId="12" fillId="0" borderId="53" xfId="0" applyFont="1" applyBorder="1" applyAlignment="1">
      <alignment horizontal="center"/>
    </xf>
    <xf numFmtId="4" fontId="12" fillId="0" borderId="56" xfId="0" applyNumberFormat="1" applyFont="1" applyBorder="1" applyAlignment="1">
      <alignment horizontal="right"/>
    </xf>
    <xf numFmtId="0" fontId="12" fillId="0" borderId="50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8" fillId="3" borderId="36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/>
    </xf>
    <xf numFmtId="0" fontId="8" fillId="4" borderId="36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4" borderId="37" xfId="0" applyFont="1" applyFill="1" applyBorder="1" applyAlignment="1">
      <alignment horizontal="center"/>
    </xf>
    <xf numFmtId="0" fontId="8" fillId="9" borderId="36" xfId="0" applyFont="1" applyFill="1" applyBorder="1" applyAlignment="1">
      <alignment horizontal="center"/>
    </xf>
    <xf numFmtId="0" fontId="8" fillId="9" borderId="25" xfId="0" applyFont="1" applyFill="1" applyBorder="1" applyAlignment="1">
      <alignment horizontal="center"/>
    </xf>
    <xf numFmtId="0" fontId="8" fillId="9" borderId="37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8" fillId="4" borderId="3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0" fontId="8" fillId="9" borderId="28" xfId="0" applyFont="1" applyFill="1" applyBorder="1" applyAlignment="1">
      <alignment horizontal="center"/>
    </xf>
    <xf numFmtId="0" fontId="11" fillId="3" borderId="3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4" fillId="13" borderId="0" xfId="0" applyFont="1" applyFill="1"/>
  </cellXfs>
  <cellStyles count="3">
    <cellStyle name="Normální" xfId="0" builtinId="0"/>
    <cellStyle name="Poznámka" xfId="2" builtinId="10"/>
    <cellStyle name="Procenta" xfId="1" builtinId="5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5"/>
  <sheetViews>
    <sheetView tabSelected="1" topLeftCell="A9" zoomScale="90" zoomScaleNormal="90" workbookViewId="0">
      <pane xSplit="2" topLeftCell="S1" activePane="topRight" state="frozen"/>
      <selection pane="topRight" activeCell="AL37" sqref="AL37"/>
    </sheetView>
  </sheetViews>
  <sheetFormatPr defaultRowHeight="13.2" x14ac:dyDescent="0.25"/>
  <cols>
    <col min="1" max="1" width="31" style="1" customWidth="1"/>
    <col min="2" max="2" width="2.44140625" customWidth="1"/>
    <col min="3" max="3" width="30.6640625" customWidth="1"/>
    <col min="4" max="4" width="1.33203125" customWidth="1"/>
    <col min="5" max="5" width="9.44140625" customWidth="1"/>
    <col min="6" max="6" width="13.5546875" customWidth="1"/>
    <col min="7" max="7" width="11.109375" customWidth="1"/>
    <col min="8" max="8" width="0.6640625" customWidth="1"/>
    <col min="9" max="9" width="10.6640625" customWidth="1"/>
    <col min="10" max="10" width="13.33203125" customWidth="1"/>
    <col min="11" max="11" width="10.6640625" customWidth="1"/>
    <col min="12" max="12" width="0.6640625" customWidth="1"/>
    <col min="13" max="13" width="8.6640625" customWidth="1"/>
    <col min="14" max="14" width="10.109375" customWidth="1"/>
    <col min="15" max="15" width="11.5546875" customWidth="1"/>
    <col min="16" max="16" width="0.6640625" customWidth="1"/>
    <col min="17" max="17" width="8.6640625" customWidth="1"/>
    <col min="18" max="18" width="24.6640625" customWidth="1"/>
    <col min="19" max="19" width="10.109375" customWidth="1"/>
    <col min="20" max="20" width="0.5546875" customWidth="1"/>
    <col min="21" max="21" width="8.6640625" customWidth="1"/>
    <col min="22" max="22" width="9.5546875" customWidth="1"/>
    <col min="23" max="23" width="10.44140625" customWidth="1"/>
    <col min="24" max="24" width="0.5546875" customWidth="1"/>
    <col min="25" max="25" width="8.6640625" customWidth="1"/>
    <col min="26" max="26" width="9.109375" customWidth="1"/>
    <col min="27" max="27" width="9.6640625" customWidth="1"/>
    <col min="28" max="28" width="0.5546875" customWidth="1"/>
    <col min="29" max="29" width="8.6640625" customWidth="1"/>
    <col min="30" max="30" width="15.44140625" customWidth="1"/>
    <col min="31" max="31" width="9.6640625" customWidth="1"/>
    <col min="32" max="32" width="0.44140625" customWidth="1"/>
    <col min="33" max="33" width="8.6640625" customWidth="1"/>
    <col min="34" max="34" width="20.44140625" customWidth="1"/>
    <col min="35" max="35" width="9.6640625" customWidth="1"/>
    <col min="36" max="36" width="9.5546875" customWidth="1"/>
    <col min="37" max="37" width="10.33203125" customWidth="1"/>
    <col min="38" max="38" width="13.5546875" customWidth="1"/>
    <col min="39" max="39" width="9.6640625" customWidth="1"/>
    <col min="40" max="1016" width="8.44140625" customWidth="1"/>
  </cols>
  <sheetData>
    <row r="1" spans="1:39" ht="22.8" x14ac:dyDescent="0.4">
      <c r="A1" s="119" t="s">
        <v>0</v>
      </c>
    </row>
    <row r="2" spans="1:39" ht="16.8" x14ac:dyDescent="0.3">
      <c r="A2" s="195" t="s">
        <v>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35"/>
    </row>
    <row r="4" spans="1:39" ht="17.399999999999999" x14ac:dyDescent="0.3">
      <c r="A4" s="196" t="s">
        <v>53</v>
      </c>
      <c r="B4" s="196"/>
      <c r="C4" s="196"/>
      <c r="H4" s="1"/>
      <c r="I4" s="1"/>
      <c r="J4" s="1"/>
      <c r="K4" s="1"/>
    </row>
    <row r="5" spans="1:39" ht="13.8" x14ac:dyDescent="0.25">
      <c r="A5" s="1" t="s">
        <v>21</v>
      </c>
      <c r="H5" s="1"/>
      <c r="I5" s="1"/>
      <c r="J5" s="1"/>
      <c r="K5" s="1"/>
      <c r="N5" s="2">
        <v>0.2</v>
      </c>
      <c r="O5" s="2"/>
    </row>
    <row r="6" spans="1:39" ht="13.8" x14ac:dyDescent="0.25">
      <c r="A6" s="1" t="s">
        <v>34</v>
      </c>
      <c r="N6" s="2">
        <v>0.2</v>
      </c>
      <c r="O6" s="2"/>
    </row>
    <row r="7" spans="1:39" ht="13.8" x14ac:dyDescent="0.25">
      <c r="A7" s="1" t="s">
        <v>36</v>
      </c>
      <c r="N7" s="2">
        <v>0.2</v>
      </c>
      <c r="O7" s="2"/>
    </row>
    <row r="8" spans="1:39" ht="16.8" x14ac:dyDescent="0.3">
      <c r="A8" s="1" t="s">
        <v>57</v>
      </c>
      <c r="D8" s="3"/>
      <c r="E8" s="3"/>
      <c r="F8" s="4"/>
      <c r="G8" s="4"/>
      <c r="H8" s="3"/>
      <c r="I8" s="3"/>
      <c r="J8" s="3"/>
      <c r="K8" s="3"/>
      <c r="L8" s="3"/>
      <c r="M8" s="3"/>
      <c r="N8" s="2"/>
      <c r="O8" s="2"/>
    </row>
    <row r="9" spans="1:39" ht="15.6" thickBot="1" x14ac:dyDescent="0.3">
      <c r="A9" s="1" t="s">
        <v>2</v>
      </c>
      <c r="B9" s="5" t="s">
        <v>3</v>
      </c>
      <c r="C9" s="5"/>
      <c r="AJ9" s="6" t="s">
        <v>2</v>
      </c>
    </row>
    <row r="10" spans="1:39" s="10" customFormat="1" ht="18" customHeight="1" x14ac:dyDescent="0.25">
      <c r="A10" s="120"/>
      <c r="B10" s="7"/>
      <c r="C10" s="7"/>
      <c r="D10" s="200" t="s">
        <v>22</v>
      </c>
      <c r="E10" s="201"/>
      <c r="F10" s="201"/>
      <c r="G10" s="202"/>
      <c r="H10" s="197" t="s">
        <v>23</v>
      </c>
      <c r="I10" s="198"/>
      <c r="J10" s="198"/>
      <c r="K10" s="199"/>
      <c r="L10" s="200" t="s">
        <v>24</v>
      </c>
      <c r="M10" s="201"/>
      <c r="N10" s="201"/>
      <c r="O10" s="202"/>
      <c r="P10" s="197" t="s">
        <v>25</v>
      </c>
      <c r="Q10" s="198"/>
      <c r="R10" s="198"/>
      <c r="S10" s="199"/>
      <c r="T10" s="200" t="s">
        <v>26</v>
      </c>
      <c r="U10" s="201"/>
      <c r="V10" s="201"/>
      <c r="W10" s="202"/>
      <c r="X10" s="197" t="s">
        <v>27</v>
      </c>
      <c r="Y10" s="198"/>
      <c r="Z10" s="198"/>
      <c r="AA10" s="199"/>
      <c r="AB10" s="200" t="s">
        <v>37</v>
      </c>
      <c r="AC10" s="201"/>
      <c r="AD10" s="201"/>
      <c r="AE10" s="202"/>
      <c r="AF10" s="203" t="s">
        <v>28</v>
      </c>
      <c r="AG10" s="204"/>
      <c r="AH10" s="204"/>
      <c r="AI10" s="205"/>
      <c r="AJ10" s="184" t="s">
        <v>29</v>
      </c>
      <c r="AK10" s="186" t="s">
        <v>54</v>
      </c>
      <c r="AL10" s="184" t="s">
        <v>32</v>
      </c>
      <c r="AM10" s="146"/>
    </row>
    <row r="11" spans="1:39" ht="13.8" thickBot="1" x14ac:dyDescent="0.3">
      <c r="A11" s="121" t="s">
        <v>4</v>
      </c>
      <c r="B11" s="11"/>
      <c r="C11" s="12" t="s">
        <v>5</v>
      </c>
      <c r="D11" s="159"/>
      <c r="E11" s="153" t="s">
        <v>29</v>
      </c>
      <c r="F11" s="153" t="s">
        <v>54</v>
      </c>
      <c r="G11" s="163" t="s">
        <v>30</v>
      </c>
      <c r="H11" s="170"/>
      <c r="I11" s="167" t="s">
        <v>29</v>
      </c>
      <c r="J11" s="153" t="s">
        <v>54</v>
      </c>
      <c r="K11" s="163" t="s">
        <v>30</v>
      </c>
      <c r="L11" s="159"/>
      <c r="M11" s="153" t="s">
        <v>29</v>
      </c>
      <c r="N11" s="153" t="s">
        <v>54</v>
      </c>
      <c r="O11" s="163" t="s">
        <v>30</v>
      </c>
      <c r="P11" s="175" t="s">
        <v>6</v>
      </c>
      <c r="Q11" s="167" t="s">
        <v>29</v>
      </c>
      <c r="R11" s="153" t="s">
        <v>54</v>
      </c>
      <c r="S11" s="163" t="s">
        <v>30</v>
      </c>
      <c r="T11" s="159"/>
      <c r="U11" s="153" t="s">
        <v>29</v>
      </c>
      <c r="V11" s="153" t="s">
        <v>54</v>
      </c>
      <c r="W11" s="163" t="s">
        <v>30</v>
      </c>
      <c r="X11" s="175"/>
      <c r="Y11" s="167" t="s">
        <v>29</v>
      </c>
      <c r="Z11" s="153" t="s">
        <v>54</v>
      </c>
      <c r="AA11" s="163" t="s">
        <v>30</v>
      </c>
      <c r="AB11" s="159"/>
      <c r="AC11" s="153" t="s">
        <v>29</v>
      </c>
      <c r="AD11" s="153" t="s">
        <v>54</v>
      </c>
      <c r="AE11" s="163" t="s">
        <v>30</v>
      </c>
      <c r="AF11" s="170"/>
      <c r="AG11" s="167" t="s">
        <v>29</v>
      </c>
      <c r="AH11" s="153" t="s">
        <v>54</v>
      </c>
      <c r="AI11" s="163" t="s">
        <v>30</v>
      </c>
      <c r="AJ11" s="185" t="s">
        <v>31</v>
      </c>
      <c r="AK11" s="187" t="s">
        <v>56</v>
      </c>
      <c r="AL11" s="192" t="s">
        <v>33</v>
      </c>
      <c r="AM11" s="147"/>
    </row>
    <row r="12" spans="1:39" ht="13.8" thickBot="1" x14ac:dyDescent="0.3">
      <c r="A12" s="122"/>
      <c r="B12" s="15"/>
      <c r="C12" s="15"/>
      <c r="D12" s="160"/>
      <c r="E12" s="154" t="s">
        <v>41</v>
      </c>
      <c r="F12" s="154" t="s">
        <v>55</v>
      </c>
      <c r="G12" s="164">
        <v>2023</v>
      </c>
      <c r="H12" s="171"/>
      <c r="I12" s="168" t="s">
        <v>41</v>
      </c>
      <c r="J12" s="154" t="s">
        <v>55</v>
      </c>
      <c r="K12" s="172">
        <v>2023</v>
      </c>
      <c r="L12" s="160"/>
      <c r="M12" s="154" t="s">
        <v>41</v>
      </c>
      <c r="N12" s="154" t="s">
        <v>55</v>
      </c>
      <c r="O12" s="164">
        <v>2023</v>
      </c>
      <c r="P12" s="176"/>
      <c r="Q12" s="168" t="s">
        <v>41</v>
      </c>
      <c r="R12" s="154" t="s">
        <v>55</v>
      </c>
      <c r="S12" s="172">
        <v>2023</v>
      </c>
      <c r="T12" s="160"/>
      <c r="U12" s="154" t="s">
        <v>41</v>
      </c>
      <c r="V12" s="154" t="s">
        <v>55</v>
      </c>
      <c r="W12" s="164">
        <v>2023</v>
      </c>
      <c r="X12" s="176"/>
      <c r="Y12" s="168" t="s">
        <v>41</v>
      </c>
      <c r="Z12" s="154" t="s">
        <v>55</v>
      </c>
      <c r="AA12" s="172">
        <v>2023</v>
      </c>
      <c r="AB12" s="160"/>
      <c r="AC12" s="154" t="s">
        <v>41</v>
      </c>
      <c r="AD12" s="154" t="s">
        <v>55</v>
      </c>
      <c r="AE12" s="164">
        <v>2023</v>
      </c>
      <c r="AF12" s="171"/>
      <c r="AG12" s="168" t="s">
        <v>41</v>
      </c>
      <c r="AH12" s="154" t="s">
        <v>55</v>
      </c>
      <c r="AI12" s="172">
        <v>2023</v>
      </c>
      <c r="AJ12" s="192">
        <v>2021</v>
      </c>
      <c r="AK12" s="192">
        <v>2022</v>
      </c>
      <c r="AL12" s="194">
        <v>2023</v>
      </c>
      <c r="AM12" s="148"/>
    </row>
    <row r="13" spans="1:39" x14ac:dyDescent="0.25">
      <c r="A13" s="123">
        <v>501</v>
      </c>
      <c r="B13" s="18"/>
      <c r="C13" s="155" t="s">
        <v>7</v>
      </c>
      <c r="D13" s="117"/>
      <c r="E13" s="145">
        <v>8.1999999999999993</v>
      </c>
      <c r="F13" s="145">
        <f>E13*105/100</f>
        <v>8.61</v>
      </c>
      <c r="G13" s="165">
        <f>F13*120/100</f>
        <v>10.331999999999999</v>
      </c>
      <c r="H13" s="117"/>
      <c r="I13" s="169">
        <v>131.24</v>
      </c>
      <c r="J13" s="145">
        <f>I13*105/100</f>
        <v>137.80200000000002</v>
      </c>
      <c r="K13" s="165">
        <v>135.36000000000001</v>
      </c>
      <c r="L13" s="173"/>
      <c r="M13" s="145">
        <v>34.11</v>
      </c>
      <c r="N13" s="145">
        <v>35.81</v>
      </c>
      <c r="O13" s="165">
        <f>N13*120/100</f>
        <v>42.972000000000008</v>
      </c>
      <c r="P13" s="173"/>
      <c r="Q13" s="145">
        <v>42.04</v>
      </c>
      <c r="R13" s="145">
        <f>Q13*105/100</f>
        <v>44.141999999999996</v>
      </c>
      <c r="S13" s="165">
        <f>R13*120/100</f>
        <v>52.970399999999991</v>
      </c>
      <c r="T13" s="173"/>
      <c r="U13" s="145">
        <v>237.88</v>
      </c>
      <c r="V13" s="145">
        <f>U13*105/100</f>
        <v>249.77399999999997</v>
      </c>
      <c r="W13" s="165">
        <v>279.73</v>
      </c>
      <c r="X13" s="117"/>
      <c r="Y13" s="145">
        <v>644.15</v>
      </c>
      <c r="Z13" s="145">
        <f>Y13*105/100</f>
        <v>676.35749999999996</v>
      </c>
      <c r="AA13" s="165">
        <v>711.63</v>
      </c>
      <c r="AB13" s="117"/>
      <c r="AC13" s="145">
        <v>316.54000000000002</v>
      </c>
      <c r="AD13" s="145">
        <v>316.54000000000002</v>
      </c>
      <c r="AE13" s="165">
        <f>AD13*120/100</f>
        <v>379.84800000000001</v>
      </c>
      <c r="AF13" s="117"/>
      <c r="AG13" s="145">
        <v>223.93</v>
      </c>
      <c r="AH13" s="145">
        <f>AG13*105/100</f>
        <v>235.12650000000002</v>
      </c>
      <c r="AI13" s="165">
        <f>AH13*120/100</f>
        <v>282.15180000000004</v>
      </c>
      <c r="AJ13" s="77">
        <v>1638.09</v>
      </c>
      <c r="AK13" s="193">
        <f>F13+J13+N13+R13+V13+Z13+AD13+AH13</f>
        <v>1704.162</v>
      </c>
      <c r="AL13" s="190">
        <f>AI13+AE13+AA13+W13+S13+O13+K13+G13</f>
        <v>1894.9942000000003</v>
      </c>
      <c r="AM13" s="149"/>
    </row>
    <row r="14" spans="1:39" x14ac:dyDescent="0.25">
      <c r="A14" s="124">
        <v>502</v>
      </c>
      <c r="B14" s="20"/>
      <c r="C14" s="155" t="s">
        <v>8</v>
      </c>
      <c r="D14" s="117"/>
      <c r="E14" s="145"/>
      <c r="F14" s="145"/>
      <c r="G14" s="165"/>
      <c r="H14" s="117"/>
      <c r="I14" s="169"/>
      <c r="J14" s="145"/>
      <c r="K14" s="165"/>
      <c r="L14" s="173"/>
      <c r="M14" s="145"/>
      <c r="N14" s="145"/>
      <c r="O14" s="165"/>
      <c r="P14" s="173"/>
      <c r="Q14" s="145">
        <v>1.03</v>
      </c>
      <c r="R14" s="145">
        <f>Q14*105/100</f>
        <v>1.0815000000000001</v>
      </c>
      <c r="S14" s="165">
        <f t="shared" ref="S14:S24" si="0">R14*120/100</f>
        <v>1.2978000000000003</v>
      </c>
      <c r="T14" s="173"/>
      <c r="U14" s="145">
        <v>2049.3200000000002</v>
      </c>
      <c r="V14" s="145">
        <f>U14*105/100</f>
        <v>2151.7860000000001</v>
      </c>
      <c r="W14" s="165">
        <v>3900</v>
      </c>
      <c r="X14" s="117"/>
      <c r="Y14" s="145"/>
      <c r="Z14" s="145"/>
      <c r="AA14" s="165"/>
      <c r="AB14" s="117"/>
      <c r="AC14" s="145"/>
      <c r="AD14" s="145"/>
      <c r="AE14" s="165"/>
      <c r="AF14" s="117"/>
      <c r="AG14" s="145">
        <v>75.87</v>
      </c>
      <c r="AH14" s="145">
        <f>AG14*105/100</f>
        <v>79.663499999999999</v>
      </c>
      <c r="AI14" s="165">
        <f t="shared" ref="AI14:AI27" si="1">AH14*120/100</f>
        <v>95.596199999999996</v>
      </c>
      <c r="AJ14" s="77">
        <v>2126.2199999999998</v>
      </c>
      <c r="AK14" s="188">
        <f>F14+J14+N14+R14+V14+Z14+AD14+AH14</f>
        <v>2232.5309999999999</v>
      </c>
      <c r="AL14" s="190">
        <f t="shared" ref="AL14:AL27" si="2">AI14+AE14+AA14+W14+S14+O14+K14+G14</f>
        <v>3996.8939999999998</v>
      </c>
      <c r="AM14" s="149"/>
    </row>
    <row r="15" spans="1:39" x14ac:dyDescent="0.25">
      <c r="A15" s="124">
        <v>511</v>
      </c>
      <c r="B15" s="20"/>
      <c r="C15" s="155" t="s">
        <v>9</v>
      </c>
      <c r="D15" s="117"/>
      <c r="E15" s="145"/>
      <c r="F15" s="145"/>
      <c r="G15" s="165"/>
      <c r="H15" s="117"/>
      <c r="I15" s="169"/>
      <c r="J15" s="145"/>
      <c r="K15" s="165"/>
      <c r="L15" s="173"/>
      <c r="M15" s="145"/>
      <c r="N15" s="145"/>
      <c r="O15" s="165"/>
      <c r="P15" s="173"/>
      <c r="Q15" s="145"/>
      <c r="R15" s="145"/>
      <c r="S15" s="165"/>
      <c r="T15" s="173"/>
      <c r="U15" s="145">
        <v>950.48</v>
      </c>
      <c r="V15" s="145">
        <f>U15*105/100</f>
        <v>998.00400000000013</v>
      </c>
      <c r="W15" s="165">
        <f t="shared" ref="W15:W24" si="3">V15*120/100</f>
        <v>1197.6048000000001</v>
      </c>
      <c r="X15" s="117"/>
      <c r="Y15" s="145">
        <v>138.41999999999999</v>
      </c>
      <c r="Z15" s="145">
        <f>Y15*105/100</f>
        <v>145.34099999999998</v>
      </c>
      <c r="AA15" s="165">
        <f t="shared" ref="AA15:AA27" si="4">Z15*120/100</f>
        <v>174.40919999999997</v>
      </c>
      <c r="AB15" s="117"/>
      <c r="AC15" s="145"/>
      <c r="AD15" s="145"/>
      <c r="AE15" s="165"/>
      <c r="AF15" s="117"/>
      <c r="AG15" s="145">
        <v>86.13</v>
      </c>
      <c r="AH15" s="145">
        <f>AG15*105/100</f>
        <v>90.436499999999995</v>
      </c>
      <c r="AI15" s="165">
        <v>108.12</v>
      </c>
      <c r="AJ15" s="77">
        <v>1175.03</v>
      </c>
      <c r="AK15" s="188">
        <v>1233.78</v>
      </c>
      <c r="AL15" s="190">
        <f t="shared" si="2"/>
        <v>1480.134</v>
      </c>
      <c r="AM15" s="149"/>
    </row>
    <row r="16" spans="1:39" x14ac:dyDescent="0.25">
      <c r="A16" s="124">
        <v>512</v>
      </c>
      <c r="B16" s="20"/>
      <c r="C16" s="155" t="s">
        <v>10</v>
      </c>
      <c r="D16" s="117"/>
      <c r="E16" s="145"/>
      <c r="F16" s="145"/>
      <c r="G16" s="165"/>
      <c r="H16" s="117"/>
      <c r="I16" s="169"/>
      <c r="J16" s="145"/>
      <c r="K16" s="165"/>
      <c r="L16" s="173"/>
      <c r="M16" s="145"/>
      <c r="N16" s="145"/>
      <c r="O16" s="165"/>
      <c r="P16" s="173"/>
      <c r="Q16" s="145"/>
      <c r="R16" s="145"/>
      <c r="S16" s="165"/>
      <c r="T16" s="173"/>
      <c r="U16" s="145"/>
      <c r="V16" s="145"/>
      <c r="W16" s="165"/>
      <c r="X16" s="117"/>
      <c r="Y16" s="145"/>
      <c r="Z16" s="145"/>
      <c r="AA16" s="165"/>
      <c r="AB16" s="117"/>
      <c r="AC16" s="145"/>
      <c r="AD16" s="145"/>
      <c r="AE16" s="165"/>
      <c r="AF16" s="117"/>
      <c r="AG16" s="145"/>
      <c r="AH16" s="145"/>
      <c r="AI16" s="165"/>
      <c r="AJ16" s="77"/>
      <c r="AK16" s="188"/>
      <c r="AL16" s="190"/>
      <c r="AM16" s="149"/>
    </row>
    <row r="17" spans="1:46" x14ac:dyDescent="0.25">
      <c r="A17" s="124">
        <v>518</v>
      </c>
      <c r="B17" s="20"/>
      <c r="C17" s="156" t="s">
        <v>11</v>
      </c>
      <c r="D17" s="117"/>
      <c r="E17" s="145">
        <v>16.399999999999999</v>
      </c>
      <c r="F17" s="145">
        <f>E17*105/100</f>
        <v>17.22</v>
      </c>
      <c r="G17" s="165">
        <f>F17*120/100</f>
        <v>20.663999999999998</v>
      </c>
      <c r="H17" s="117"/>
      <c r="I17" s="169">
        <v>511.63</v>
      </c>
      <c r="J17" s="145">
        <f t="shared" ref="J17" si="5">I17*105/100</f>
        <v>537.2115</v>
      </c>
      <c r="K17" s="165">
        <f t="shared" ref="K17:K19" si="6">J17*120/100</f>
        <v>644.65379999999993</v>
      </c>
      <c r="L17" s="173"/>
      <c r="M17" s="145">
        <v>14.35</v>
      </c>
      <c r="N17" s="145">
        <v>15.06</v>
      </c>
      <c r="O17" s="165">
        <f t="shared" ref="O17:O19" si="7">N17*120/100</f>
        <v>18.071999999999999</v>
      </c>
      <c r="P17" s="173"/>
      <c r="Q17" s="145">
        <v>42.04</v>
      </c>
      <c r="R17" s="145">
        <f t="shared" ref="R17" si="8">Q17*105/100</f>
        <v>44.141999999999996</v>
      </c>
      <c r="S17" s="165">
        <f t="shared" si="0"/>
        <v>52.970399999999991</v>
      </c>
      <c r="T17" s="173"/>
      <c r="U17" s="145">
        <v>1.03</v>
      </c>
      <c r="V17" s="145">
        <f t="shared" ref="V17" si="9">U17*105/100</f>
        <v>1.0815000000000001</v>
      </c>
      <c r="W17" s="165">
        <f t="shared" si="3"/>
        <v>1.2978000000000003</v>
      </c>
      <c r="X17" s="117"/>
      <c r="Y17" s="145">
        <v>273.77</v>
      </c>
      <c r="Z17" s="145">
        <f t="shared" ref="Z17" si="10">Y17*105/100</f>
        <v>287.45849999999996</v>
      </c>
      <c r="AA17" s="165">
        <f t="shared" si="4"/>
        <v>344.9502</v>
      </c>
      <c r="AB17" s="117"/>
      <c r="AC17" s="145">
        <v>1102.23</v>
      </c>
      <c r="AD17" s="145">
        <f t="shared" ref="AD17" si="11">AC17*105/100</f>
        <v>1157.3415</v>
      </c>
      <c r="AE17" s="165">
        <v>1288.81</v>
      </c>
      <c r="AF17" s="117"/>
      <c r="AG17" s="145">
        <v>800.78</v>
      </c>
      <c r="AH17" s="145">
        <f t="shared" ref="AH17:AH23" si="12">AG17*105/100</f>
        <v>840.81899999999996</v>
      </c>
      <c r="AI17" s="165">
        <v>808.98</v>
      </c>
      <c r="AJ17" s="77">
        <v>2762.23</v>
      </c>
      <c r="AK17" s="188">
        <f>F17+J17+N17+R17+V17+Z17+AD17+AH17</f>
        <v>2900.3339999999998</v>
      </c>
      <c r="AL17" s="190">
        <f t="shared" si="2"/>
        <v>3180.3982000000005</v>
      </c>
      <c r="AM17" s="149"/>
    </row>
    <row r="18" spans="1:46" x14ac:dyDescent="0.25">
      <c r="A18" s="124">
        <v>521</v>
      </c>
      <c r="B18" s="20"/>
      <c r="C18" s="156" t="s">
        <v>12</v>
      </c>
      <c r="D18" s="117"/>
      <c r="E18" s="145">
        <v>17.18</v>
      </c>
      <c r="F18" s="145">
        <f>E18*110/100</f>
        <v>18.898</v>
      </c>
      <c r="G18" s="165">
        <f t="shared" ref="G18:G19" si="13">F18*120/100</f>
        <v>22.677599999999998</v>
      </c>
      <c r="H18" s="117"/>
      <c r="I18" s="169">
        <v>617.79</v>
      </c>
      <c r="J18" s="145">
        <f>I18*110/100</f>
        <v>679.56899999999996</v>
      </c>
      <c r="K18" s="165">
        <f t="shared" si="6"/>
        <v>815.4828</v>
      </c>
      <c r="L18" s="173"/>
      <c r="M18" s="145">
        <v>44.36</v>
      </c>
      <c r="N18" s="145">
        <v>46.58</v>
      </c>
      <c r="O18" s="165">
        <f t="shared" si="7"/>
        <v>55.895999999999994</v>
      </c>
      <c r="P18" s="173"/>
      <c r="Q18" s="145">
        <v>65.260000000000005</v>
      </c>
      <c r="R18" s="145">
        <f>Q18*110/100</f>
        <v>71.786000000000001</v>
      </c>
      <c r="S18" s="165">
        <f t="shared" si="0"/>
        <v>86.143199999999993</v>
      </c>
      <c r="T18" s="173"/>
      <c r="U18" s="145">
        <v>7.88</v>
      </c>
      <c r="V18" s="145">
        <f>U18*110/100</f>
        <v>8.6679999999999993</v>
      </c>
      <c r="W18" s="165">
        <f t="shared" si="3"/>
        <v>10.401599999999998</v>
      </c>
      <c r="X18" s="117"/>
      <c r="Y18" s="145">
        <v>742.7</v>
      </c>
      <c r="Z18" s="145">
        <f>Y18*110/100</f>
        <v>816.97</v>
      </c>
      <c r="AA18" s="165">
        <f t="shared" si="4"/>
        <v>980.36400000000003</v>
      </c>
      <c r="AB18" s="117"/>
      <c r="AC18" s="145">
        <v>1024.46</v>
      </c>
      <c r="AD18" s="145">
        <v>1024.46</v>
      </c>
      <c r="AE18" s="165">
        <v>1200.31</v>
      </c>
      <c r="AF18" s="117"/>
      <c r="AG18" s="145">
        <v>1663.19</v>
      </c>
      <c r="AH18" s="145">
        <f>AG18*110/100</f>
        <v>1829.509</v>
      </c>
      <c r="AI18" s="165">
        <v>2124.4499999999998</v>
      </c>
      <c r="AJ18" s="77">
        <v>4182.82</v>
      </c>
      <c r="AK18" s="188">
        <f>F18+J18+N18+R18+V18+Z18+AD18+AH18</f>
        <v>4496.4400000000005</v>
      </c>
      <c r="AL18" s="190">
        <f t="shared" si="2"/>
        <v>5295.7251999999999</v>
      </c>
      <c r="AM18" s="149"/>
    </row>
    <row r="19" spans="1:46" x14ac:dyDescent="0.25">
      <c r="A19" s="124">
        <v>524</v>
      </c>
      <c r="B19" s="20"/>
      <c r="C19" s="156" t="s">
        <v>13</v>
      </c>
      <c r="D19" s="117"/>
      <c r="E19" s="145">
        <v>11.25</v>
      </c>
      <c r="F19" s="145">
        <f>E19*110/100</f>
        <v>12.375</v>
      </c>
      <c r="G19" s="165">
        <f t="shared" si="13"/>
        <v>14.85</v>
      </c>
      <c r="H19" s="117"/>
      <c r="I19" s="169">
        <v>210.43</v>
      </c>
      <c r="J19" s="145">
        <f>I19*110/100</f>
        <v>231.47299999999998</v>
      </c>
      <c r="K19" s="165">
        <f t="shared" si="6"/>
        <v>277.76759999999996</v>
      </c>
      <c r="L19" s="173"/>
      <c r="M19" s="145">
        <v>16.75</v>
      </c>
      <c r="N19" s="145">
        <v>17.579999999999998</v>
      </c>
      <c r="O19" s="165">
        <f t="shared" si="7"/>
        <v>21.096</v>
      </c>
      <c r="P19" s="173"/>
      <c r="Q19" s="145">
        <v>20.260000000000002</v>
      </c>
      <c r="R19" s="145">
        <f>Q19*110/100</f>
        <v>22.286000000000005</v>
      </c>
      <c r="S19" s="165">
        <f t="shared" si="0"/>
        <v>26.743200000000005</v>
      </c>
      <c r="T19" s="173"/>
      <c r="U19" s="145">
        <v>3.38</v>
      </c>
      <c r="V19" s="145">
        <f>U19*110/100</f>
        <v>3.718</v>
      </c>
      <c r="W19" s="165">
        <f t="shared" si="3"/>
        <v>4.4615999999999998</v>
      </c>
      <c r="X19" s="117"/>
      <c r="Y19" s="145">
        <v>253.18</v>
      </c>
      <c r="Z19" s="145">
        <f>Y19*110/100</f>
        <v>278.49799999999999</v>
      </c>
      <c r="AA19" s="165">
        <f t="shared" si="4"/>
        <v>334.19760000000002</v>
      </c>
      <c r="AB19" s="117"/>
      <c r="AC19" s="145">
        <v>347.28</v>
      </c>
      <c r="AD19" s="145">
        <v>347.26</v>
      </c>
      <c r="AE19" s="165">
        <f t="shared" ref="AE19:AE24" si="14">AD19*120/100</f>
        <v>416.71199999999999</v>
      </c>
      <c r="AF19" s="117"/>
      <c r="AG19" s="145">
        <v>643.67999999999995</v>
      </c>
      <c r="AH19" s="145">
        <f>AG19*110/100</f>
        <v>708.04799999999989</v>
      </c>
      <c r="AI19" s="165">
        <f t="shared" si="1"/>
        <v>849.65759999999977</v>
      </c>
      <c r="AJ19" s="77">
        <v>1506.19</v>
      </c>
      <c r="AK19" s="188">
        <f>F19+J19+N19+R19+V19+Z19+AD19+AH19</f>
        <v>1621.2379999999998</v>
      </c>
      <c r="AL19" s="190">
        <f t="shared" si="2"/>
        <v>1945.4855999999997</v>
      </c>
      <c r="AM19" s="149"/>
    </row>
    <row r="20" spans="1:46" x14ac:dyDescent="0.25">
      <c r="A20" s="124">
        <v>527</v>
      </c>
      <c r="B20" s="20"/>
      <c r="C20" s="156" t="s">
        <v>14</v>
      </c>
      <c r="D20" s="117"/>
      <c r="E20" s="145"/>
      <c r="F20" s="145"/>
      <c r="G20" s="165"/>
      <c r="H20" s="117"/>
      <c r="I20" s="169"/>
      <c r="J20" s="145"/>
      <c r="K20" s="165"/>
      <c r="L20" s="173"/>
      <c r="M20" s="145"/>
      <c r="N20" s="145"/>
      <c r="O20" s="165"/>
      <c r="P20" s="173"/>
      <c r="Q20" s="145"/>
      <c r="R20" s="145"/>
      <c r="S20" s="165"/>
      <c r="T20" s="173"/>
      <c r="U20" s="145"/>
      <c r="V20" s="145"/>
      <c r="W20" s="165"/>
      <c r="X20" s="117"/>
      <c r="Y20" s="145"/>
      <c r="Z20" s="145"/>
      <c r="AA20" s="165"/>
      <c r="AB20" s="117"/>
      <c r="AC20" s="145"/>
      <c r="AD20" s="145"/>
      <c r="AE20" s="165"/>
      <c r="AF20" s="117"/>
      <c r="AG20" s="145">
        <v>256.33999999999997</v>
      </c>
      <c r="AH20" s="145">
        <f t="shared" si="12"/>
        <v>269.15699999999998</v>
      </c>
      <c r="AI20" s="165">
        <f t="shared" si="1"/>
        <v>322.98839999999996</v>
      </c>
      <c r="AJ20" s="77">
        <f t="shared" ref="AJ20:AJ23" si="15">AG20+AD20+AA20+X20+U20+R20+O20+L20</f>
        <v>256.33999999999997</v>
      </c>
      <c r="AK20" s="188">
        <v>269.16000000000003</v>
      </c>
      <c r="AL20" s="190">
        <f t="shared" si="2"/>
        <v>322.98839999999996</v>
      </c>
      <c r="AM20" s="149"/>
    </row>
    <row r="21" spans="1:46" x14ac:dyDescent="0.25">
      <c r="A21" s="124">
        <v>531</v>
      </c>
      <c r="B21" s="20"/>
      <c r="C21" s="156" t="s">
        <v>15</v>
      </c>
      <c r="D21" s="117"/>
      <c r="E21" s="145"/>
      <c r="F21" s="145"/>
      <c r="G21" s="165"/>
      <c r="H21" s="117"/>
      <c r="I21" s="169"/>
      <c r="J21" s="145"/>
      <c r="K21" s="165"/>
      <c r="L21" s="173"/>
      <c r="M21" s="145"/>
      <c r="N21" s="145"/>
      <c r="O21" s="165"/>
      <c r="P21" s="173"/>
      <c r="Q21" s="145"/>
      <c r="R21" s="145"/>
      <c r="S21" s="165"/>
      <c r="T21" s="173"/>
      <c r="U21" s="145"/>
      <c r="V21" s="145"/>
      <c r="W21" s="165"/>
      <c r="X21" s="117"/>
      <c r="Y21" s="145"/>
      <c r="Z21" s="145"/>
      <c r="AA21" s="165"/>
      <c r="AB21" s="117"/>
      <c r="AC21" s="145"/>
      <c r="AD21" s="145"/>
      <c r="AE21" s="165"/>
      <c r="AF21" s="117"/>
      <c r="AG21" s="145"/>
      <c r="AH21" s="145"/>
      <c r="AI21" s="165"/>
      <c r="AJ21" s="77"/>
      <c r="AK21" s="188"/>
      <c r="AL21" s="190"/>
      <c r="AM21" s="149"/>
    </row>
    <row r="22" spans="1:46" x14ac:dyDescent="0.25">
      <c r="A22" s="124">
        <v>538</v>
      </c>
      <c r="B22" s="20"/>
      <c r="C22" s="156" t="s">
        <v>16</v>
      </c>
      <c r="D22" s="117"/>
      <c r="E22" s="145"/>
      <c r="F22" s="145"/>
      <c r="G22" s="165"/>
      <c r="H22" s="117"/>
      <c r="I22" s="169"/>
      <c r="J22" s="145"/>
      <c r="K22" s="165"/>
      <c r="L22" s="173"/>
      <c r="M22" s="145"/>
      <c r="N22" s="145"/>
      <c r="O22" s="165"/>
      <c r="P22" s="173"/>
      <c r="Q22" s="145"/>
      <c r="R22" s="145"/>
      <c r="S22" s="165"/>
      <c r="T22" s="173"/>
      <c r="U22" s="145"/>
      <c r="V22" s="145"/>
      <c r="W22" s="165"/>
      <c r="X22" s="117"/>
      <c r="Y22" s="145"/>
      <c r="Z22" s="145"/>
      <c r="AA22" s="165"/>
      <c r="AB22" s="117"/>
      <c r="AC22" s="145"/>
      <c r="AD22" s="145"/>
      <c r="AE22" s="165"/>
      <c r="AF22" s="117"/>
      <c r="AG22" s="145">
        <v>2.0499999999999998</v>
      </c>
      <c r="AH22" s="145">
        <f t="shared" si="12"/>
        <v>2.1524999999999999</v>
      </c>
      <c r="AI22" s="165">
        <f t="shared" si="1"/>
        <v>2.5829999999999997</v>
      </c>
      <c r="AJ22" s="77">
        <f t="shared" si="15"/>
        <v>2.0499999999999998</v>
      </c>
      <c r="AK22" s="188">
        <v>2.15</v>
      </c>
      <c r="AL22" s="190">
        <f t="shared" si="2"/>
        <v>2.5829999999999997</v>
      </c>
      <c r="AM22" s="149"/>
    </row>
    <row r="23" spans="1:46" x14ac:dyDescent="0.25">
      <c r="A23" s="124">
        <v>549</v>
      </c>
      <c r="B23" s="20"/>
      <c r="C23" s="156" t="s">
        <v>17</v>
      </c>
      <c r="D23" s="117"/>
      <c r="E23" s="145"/>
      <c r="F23" s="145"/>
      <c r="G23" s="165"/>
      <c r="H23" s="117"/>
      <c r="I23" s="169"/>
      <c r="J23" s="145"/>
      <c r="K23" s="165"/>
      <c r="L23" s="173"/>
      <c r="M23" s="145"/>
      <c r="N23" s="145"/>
      <c r="O23" s="165"/>
      <c r="P23" s="173"/>
      <c r="Q23" s="145"/>
      <c r="R23" s="145"/>
      <c r="S23" s="165"/>
      <c r="T23" s="173"/>
      <c r="U23" s="145"/>
      <c r="V23" s="145"/>
      <c r="W23" s="165"/>
      <c r="X23" s="117"/>
      <c r="Y23" s="145"/>
      <c r="Z23" s="181"/>
      <c r="AA23" s="165"/>
      <c r="AB23" s="117"/>
      <c r="AC23" s="145"/>
      <c r="AD23" s="145"/>
      <c r="AE23" s="165"/>
      <c r="AF23" s="117"/>
      <c r="AG23" s="145">
        <v>264.54000000000002</v>
      </c>
      <c r="AH23" s="145">
        <f t="shared" si="12"/>
        <v>277.767</v>
      </c>
      <c r="AI23" s="165">
        <f t="shared" si="1"/>
        <v>333.32040000000001</v>
      </c>
      <c r="AJ23" s="77">
        <f t="shared" si="15"/>
        <v>264.54000000000002</v>
      </c>
      <c r="AK23" s="188">
        <v>277.77</v>
      </c>
      <c r="AL23" s="190">
        <f t="shared" si="2"/>
        <v>333.32040000000001</v>
      </c>
      <c r="AM23" s="149"/>
    </row>
    <row r="24" spans="1:46" s="21" customFormat="1" x14ac:dyDescent="0.25">
      <c r="A24" s="124">
        <v>551</v>
      </c>
      <c r="B24" s="20"/>
      <c r="C24" s="156" t="s">
        <v>18</v>
      </c>
      <c r="D24" s="117"/>
      <c r="E24" s="145"/>
      <c r="F24" s="145"/>
      <c r="G24" s="165"/>
      <c r="H24" s="117"/>
      <c r="I24" s="169"/>
      <c r="J24" s="145"/>
      <c r="K24" s="165"/>
      <c r="L24" s="173"/>
      <c r="M24" s="145"/>
      <c r="N24" s="145"/>
      <c r="O24" s="165"/>
      <c r="P24" s="173"/>
      <c r="Q24" s="145">
        <v>620.88</v>
      </c>
      <c r="R24" s="145">
        <v>750</v>
      </c>
      <c r="S24" s="165">
        <f t="shared" si="0"/>
        <v>900</v>
      </c>
      <c r="T24" s="173"/>
      <c r="U24" s="145">
        <v>1.02</v>
      </c>
      <c r="V24" s="145">
        <f t="shared" ref="V24" si="16">U24*105/100</f>
        <v>1.0710000000000002</v>
      </c>
      <c r="W24" s="165">
        <f t="shared" si="3"/>
        <v>1.2852000000000001</v>
      </c>
      <c r="X24" s="117"/>
      <c r="Y24" s="145">
        <v>366.63</v>
      </c>
      <c r="Z24" s="145">
        <v>450</v>
      </c>
      <c r="AA24" s="165">
        <f t="shared" si="4"/>
        <v>540</v>
      </c>
      <c r="AB24" s="117"/>
      <c r="AC24" s="145">
        <v>8</v>
      </c>
      <c r="AD24" s="145">
        <v>150</v>
      </c>
      <c r="AE24" s="165">
        <f t="shared" si="14"/>
        <v>180</v>
      </c>
      <c r="AF24" s="117"/>
      <c r="AG24" s="145">
        <v>384.33</v>
      </c>
      <c r="AH24" s="145">
        <v>384.33</v>
      </c>
      <c r="AI24" s="165">
        <f t="shared" si="1"/>
        <v>461.19599999999997</v>
      </c>
      <c r="AJ24" s="77">
        <v>1380.86</v>
      </c>
      <c r="AK24" s="188">
        <f>F24+J24+N24+R24+V24+Z24+AD24+AH24</f>
        <v>1735.4009999999998</v>
      </c>
      <c r="AL24" s="190">
        <f t="shared" si="2"/>
        <v>2082.4812000000002</v>
      </c>
      <c r="AM24" s="149"/>
    </row>
    <row r="25" spans="1:46" ht="13.8" thickBot="1" x14ac:dyDescent="0.3">
      <c r="A25" s="125">
        <v>568</v>
      </c>
      <c r="B25" s="22"/>
      <c r="C25" s="157" t="s">
        <v>19</v>
      </c>
      <c r="D25" s="117"/>
      <c r="E25" s="145"/>
      <c r="F25" s="145"/>
      <c r="G25" s="165"/>
      <c r="H25" s="117"/>
      <c r="I25" s="169">
        <v>1000</v>
      </c>
      <c r="J25" s="145">
        <v>1000</v>
      </c>
      <c r="K25" s="165">
        <v>750</v>
      </c>
      <c r="L25" s="173"/>
      <c r="M25" s="145"/>
      <c r="N25" s="145"/>
      <c r="O25" s="165"/>
      <c r="P25" s="173"/>
      <c r="Q25" s="145"/>
      <c r="R25" s="145"/>
      <c r="S25" s="165"/>
      <c r="T25" s="173"/>
      <c r="U25" s="145"/>
      <c r="V25" s="145"/>
      <c r="W25" s="165"/>
      <c r="X25" s="117"/>
      <c r="Y25" s="145"/>
      <c r="Z25" s="145"/>
      <c r="AA25" s="165"/>
      <c r="AB25" s="117"/>
      <c r="AC25" s="145"/>
      <c r="AD25" s="145"/>
      <c r="AE25" s="165"/>
      <c r="AF25" s="117"/>
      <c r="AG25" s="145"/>
      <c r="AH25" s="145"/>
      <c r="AI25" s="165"/>
      <c r="AJ25" s="78">
        <v>1000</v>
      </c>
      <c r="AK25" s="188">
        <v>1000</v>
      </c>
      <c r="AL25" s="190">
        <f t="shared" si="2"/>
        <v>750</v>
      </c>
      <c r="AM25" s="149"/>
    </row>
    <row r="26" spans="1:46" ht="13.8" thickBot="1" x14ac:dyDescent="0.3">
      <c r="A26" s="126"/>
      <c r="B26" s="34"/>
      <c r="C26" s="158" t="s">
        <v>44</v>
      </c>
      <c r="D26" s="162"/>
      <c r="E26" s="145"/>
      <c r="F26" s="145"/>
      <c r="G26" s="44"/>
      <c r="H26" s="117"/>
      <c r="I26" s="145"/>
      <c r="J26" s="145"/>
      <c r="K26" s="165">
        <v>80</v>
      </c>
      <c r="L26" s="173"/>
      <c r="M26" s="145"/>
      <c r="N26" s="145"/>
      <c r="O26" s="165"/>
      <c r="P26" s="173"/>
      <c r="Q26" s="145"/>
      <c r="R26" s="145"/>
      <c r="S26" s="165"/>
      <c r="T26" s="178"/>
      <c r="U26" s="116"/>
      <c r="V26" s="145"/>
      <c r="W26" s="165"/>
      <c r="X26" s="117"/>
      <c r="Y26" s="145"/>
      <c r="Z26" s="145"/>
      <c r="AA26" s="165">
        <v>0</v>
      </c>
      <c r="AB26" s="117"/>
      <c r="AC26" s="145">
        <v>360</v>
      </c>
      <c r="AD26" s="182">
        <v>850</v>
      </c>
      <c r="AE26" s="165">
        <v>920</v>
      </c>
      <c r="AF26" s="117"/>
      <c r="AG26" s="145"/>
      <c r="AH26" s="145"/>
      <c r="AI26" s="165"/>
      <c r="AJ26" s="89">
        <v>360</v>
      </c>
      <c r="AK26" s="188">
        <v>850</v>
      </c>
      <c r="AL26" s="190">
        <f t="shared" si="2"/>
        <v>1000</v>
      </c>
      <c r="AM26" s="150"/>
    </row>
    <row r="27" spans="1:46" ht="13.8" thickBot="1" x14ac:dyDescent="0.3">
      <c r="A27" s="126"/>
      <c r="B27" s="34"/>
      <c r="C27" s="158" t="s">
        <v>45</v>
      </c>
      <c r="D27" s="89"/>
      <c r="E27" s="45"/>
      <c r="F27" s="45"/>
      <c r="G27" s="49"/>
      <c r="H27" s="78"/>
      <c r="I27" s="45"/>
      <c r="J27" s="45"/>
      <c r="K27" s="46"/>
      <c r="L27" s="174"/>
      <c r="M27" s="45"/>
      <c r="N27" s="45"/>
      <c r="O27" s="46"/>
      <c r="P27" s="177"/>
      <c r="Q27" s="45"/>
      <c r="R27" s="45"/>
      <c r="S27" s="46"/>
      <c r="T27" s="179"/>
      <c r="U27" s="180"/>
      <c r="V27" s="45"/>
      <c r="W27" s="46"/>
      <c r="X27" s="78"/>
      <c r="Y27" s="45"/>
      <c r="Z27" s="45">
        <v>100</v>
      </c>
      <c r="AA27" s="46">
        <f t="shared" si="4"/>
        <v>120</v>
      </c>
      <c r="AB27" s="78"/>
      <c r="AC27" s="45"/>
      <c r="AD27" s="183">
        <v>100</v>
      </c>
      <c r="AE27" s="46">
        <v>89</v>
      </c>
      <c r="AF27" s="78"/>
      <c r="AG27" s="45"/>
      <c r="AH27" s="45">
        <v>80</v>
      </c>
      <c r="AI27" s="46">
        <f t="shared" si="1"/>
        <v>96</v>
      </c>
      <c r="AJ27" s="89">
        <v>270.63</v>
      </c>
      <c r="AK27" s="189">
        <v>280</v>
      </c>
      <c r="AL27" s="191">
        <f t="shared" si="2"/>
        <v>305</v>
      </c>
      <c r="AM27" s="150"/>
    </row>
    <row r="28" spans="1:46" ht="13.8" thickBot="1" x14ac:dyDescent="0.3">
      <c r="A28" s="127" t="s">
        <v>20</v>
      </c>
      <c r="B28" s="23"/>
      <c r="C28" s="23"/>
      <c r="D28" s="24"/>
      <c r="E28" s="24">
        <f t="shared" ref="E28" si="17">SUM(E13:E26)</f>
        <v>53.03</v>
      </c>
      <c r="F28" s="105">
        <f>SUM(F13:F27)</f>
        <v>57.102999999999994</v>
      </c>
      <c r="G28" s="161">
        <f>SUM(G13:G27)</f>
        <v>68.523599999999988</v>
      </c>
      <c r="H28" s="166">
        <f>SUM(H13:H26)</f>
        <v>0</v>
      </c>
      <c r="I28" s="25">
        <f>SUM(I13:I26)</f>
        <v>2471.09</v>
      </c>
      <c r="J28" s="80">
        <f>SUM(J13:J27)</f>
        <v>2586.0554999999999</v>
      </c>
      <c r="K28" s="80">
        <f>SUM(K13:K27)</f>
        <v>2703.2641999999996</v>
      </c>
      <c r="L28" s="72">
        <f>SUM(L13:L26)</f>
        <v>0</v>
      </c>
      <c r="M28" s="24">
        <f>SUM(M13:M26)</f>
        <v>109.57</v>
      </c>
      <c r="N28" s="72">
        <f>SUM(N13:N27)</f>
        <v>115.03</v>
      </c>
      <c r="O28" s="141">
        <f>SUM(O13:O27)</f>
        <v>138.036</v>
      </c>
      <c r="P28" s="79">
        <f t="shared" ref="P28" si="18">SUM(P13:P25)</f>
        <v>0</v>
      </c>
      <c r="Q28" s="25">
        <f>SUM(Q13:Q26)</f>
        <v>791.51</v>
      </c>
      <c r="R28" s="80">
        <f>SUM(R13:R27)</f>
        <v>933.4375</v>
      </c>
      <c r="S28" s="80">
        <f>SUM(S13:S27)</f>
        <v>1120.125</v>
      </c>
      <c r="T28" s="72">
        <f>SUM(T13:T25)</f>
        <v>0</v>
      </c>
      <c r="U28" s="24">
        <f>SUM(U13:U26)</f>
        <v>3250.9900000000007</v>
      </c>
      <c r="V28" s="72">
        <f>SUM(V13:V27)</f>
        <v>3414.1025</v>
      </c>
      <c r="W28" s="141">
        <f>SUM(W13:W27)</f>
        <v>5394.7809999999999</v>
      </c>
      <c r="X28" s="79">
        <f t="shared" ref="X28:AC28" si="19">SUM(X13:X26)</f>
        <v>0</v>
      </c>
      <c r="Y28" s="25">
        <f t="shared" si="19"/>
        <v>2418.85</v>
      </c>
      <c r="Z28" s="80">
        <f>SUM(Z13:Z27)</f>
        <v>2754.625</v>
      </c>
      <c r="AA28" s="142">
        <f>SUM(AA13:AA27)</f>
        <v>3205.5509999999999</v>
      </c>
      <c r="AB28" s="83">
        <f>SUM(AB13:AB27)</f>
        <v>0</v>
      </c>
      <c r="AC28" s="24">
        <f t="shared" si="19"/>
        <v>3158.51</v>
      </c>
      <c r="AD28" s="72">
        <f>SUM(AD13:AD27)</f>
        <v>3945.6014999999998</v>
      </c>
      <c r="AE28" s="141">
        <f>SUM(AE13:AE27)</f>
        <v>4474.68</v>
      </c>
      <c r="AF28" s="87">
        <f t="shared" ref="AF28" si="20">SUM(AF13:AF25)</f>
        <v>0</v>
      </c>
      <c r="AG28" s="66">
        <f t="shared" ref="AG28" si="21">SUM(AG13:AG26)</f>
        <v>4400.84</v>
      </c>
      <c r="AH28" s="88">
        <f>SUM(AH13:AH27)</f>
        <v>4797.009</v>
      </c>
      <c r="AI28" s="143">
        <f>SUM(AI13:AI27)</f>
        <v>5485.0433999999987</v>
      </c>
      <c r="AJ28" s="89">
        <f>SUM(AJ13:AJ27)</f>
        <v>16925.000000000004</v>
      </c>
      <c r="AK28" s="144">
        <f>SUM(AK13:AK27)</f>
        <v>18602.966</v>
      </c>
      <c r="AL28" s="152">
        <f>SUM(AL13:AL27)</f>
        <v>22590.004199999996</v>
      </c>
      <c r="AM28" s="151"/>
    </row>
    <row r="29" spans="1:46" ht="15.6" x14ac:dyDescent="0.3">
      <c r="A29" s="28"/>
      <c r="C29" s="33" t="s">
        <v>47</v>
      </c>
      <c r="D29" s="1"/>
      <c r="E29" s="1"/>
      <c r="H29" s="1"/>
      <c r="I29" s="1"/>
      <c r="L29" s="1"/>
      <c r="M29" s="1"/>
      <c r="P29" s="1"/>
      <c r="Q29" s="1"/>
      <c r="T29" s="1"/>
      <c r="U29" s="1"/>
      <c r="X29" s="1"/>
      <c r="Y29" s="1"/>
      <c r="AB29" s="1"/>
      <c r="AC29" s="1"/>
      <c r="AF29" s="1"/>
      <c r="AG29" s="1"/>
      <c r="AH29" s="27"/>
      <c r="AI29" s="27"/>
      <c r="AJ29" s="19"/>
      <c r="AK29" s="19">
        <v>3650</v>
      </c>
      <c r="AL29" s="19">
        <v>790</v>
      </c>
    </row>
    <row r="30" spans="1:46" ht="15.6" x14ac:dyDescent="0.3">
      <c r="A30" s="28"/>
      <c r="C30" s="33"/>
      <c r="D30" s="1"/>
      <c r="E30" s="1"/>
      <c r="H30" s="1"/>
      <c r="I30" s="1"/>
      <c r="L30" s="1"/>
      <c r="M30" s="1"/>
      <c r="P30" s="1"/>
      <c r="Q30" s="1"/>
      <c r="T30" s="1"/>
      <c r="U30" s="1"/>
      <c r="X30" s="1"/>
      <c r="Y30" s="1"/>
      <c r="AB30" s="1"/>
      <c r="AC30" s="1"/>
      <c r="AF30" s="1"/>
      <c r="AG30" s="1"/>
      <c r="AH30" s="27"/>
      <c r="AI30" s="27"/>
      <c r="AJ30" s="19"/>
      <c r="AK30" s="130">
        <f>SUM(AK28:AK29)</f>
        <v>22252.966</v>
      </c>
      <c r="AL30" s="130">
        <v>23380</v>
      </c>
    </row>
    <row r="31" spans="1:46" ht="15.6" x14ac:dyDescent="0.3">
      <c r="A31" s="36" t="s">
        <v>63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  <c r="S31" s="38"/>
      <c r="Z31" s="28"/>
      <c r="AA31" s="28"/>
      <c r="AJ31" s="19"/>
      <c r="AK31" s="19"/>
      <c r="AL31" s="19"/>
    </row>
    <row r="32" spans="1:46" s="29" customForma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3"/>
      <c r="AK32" s="63"/>
      <c r="AL32" s="63"/>
      <c r="AM32" s="62"/>
      <c r="AN32" s="62"/>
      <c r="AO32" s="62"/>
      <c r="AP32" s="62"/>
      <c r="AQ32" s="62"/>
      <c r="AR32" s="62"/>
      <c r="AS32" s="62"/>
      <c r="AT32" s="62"/>
    </row>
    <row r="33" spans="1:46" s="30" customFormat="1" ht="17.399999999999999" x14ac:dyDescent="0.3">
      <c r="A33" s="128" t="s">
        <v>48</v>
      </c>
      <c r="B33" s="40"/>
      <c r="C33" s="40"/>
      <c r="D33" s="131" t="s">
        <v>60</v>
      </c>
      <c r="E33" s="132"/>
      <c r="F33" s="132"/>
      <c r="G33" s="217"/>
      <c r="H33" s="132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5"/>
      <c r="AK33" s="65"/>
      <c r="AL33" s="65"/>
      <c r="AM33" s="64"/>
      <c r="AN33" s="64"/>
      <c r="AO33" s="64"/>
      <c r="AP33" s="64"/>
      <c r="AQ33" s="64"/>
      <c r="AR33" s="64"/>
      <c r="AS33" s="64"/>
      <c r="AT33" s="64"/>
    </row>
    <row r="34" spans="1:46" s="30" customFormat="1" ht="15.6" x14ac:dyDescent="0.3">
      <c r="A34" s="129"/>
      <c r="B34" s="40"/>
      <c r="C34" s="40"/>
      <c r="D34" s="131" t="s">
        <v>52</v>
      </c>
      <c r="E34" s="132"/>
      <c r="F34" s="132"/>
      <c r="G34" s="132"/>
      <c r="H34" s="132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5"/>
      <c r="AK34" s="65"/>
      <c r="AL34" s="65"/>
      <c r="AM34" s="64"/>
      <c r="AN34" s="64"/>
      <c r="AO34" s="64"/>
      <c r="AP34" s="64"/>
      <c r="AQ34" s="64"/>
      <c r="AR34" s="64"/>
      <c r="AS34" s="64"/>
      <c r="AT34" s="64"/>
    </row>
    <row r="35" spans="1:46" s="30" customFormat="1" ht="15.6" x14ac:dyDescent="0.3">
      <c r="A35" s="129"/>
      <c r="B35" s="40"/>
      <c r="C35" s="40"/>
      <c r="D35" s="131" t="s">
        <v>59</v>
      </c>
      <c r="E35" s="132"/>
      <c r="F35" s="132"/>
      <c r="G35" s="132"/>
      <c r="H35" s="132"/>
      <c r="I35" s="136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133"/>
      <c r="U35" s="40"/>
      <c r="V35" s="40"/>
      <c r="W35" s="40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5"/>
      <c r="AK35" s="65"/>
      <c r="AL35" s="65"/>
      <c r="AM35" s="64"/>
      <c r="AN35" s="64"/>
      <c r="AO35" s="64"/>
      <c r="AP35" s="64"/>
      <c r="AQ35" s="64"/>
      <c r="AR35" s="64"/>
      <c r="AS35" s="64"/>
      <c r="AT35" s="64"/>
    </row>
    <row r="36" spans="1:46" s="30" customFormat="1" ht="16.2" thickBot="1" x14ac:dyDescent="0.35">
      <c r="A36" s="129"/>
      <c r="B36" s="40"/>
      <c r="C36" s="40"/>
      <c r="D36" s="131" t="s">
        <v>61</v>
      </c>
      <c r="E36" s="132"/>
      <c r="F36" s="132"/>
      <c r="G36" s="132"/>
      <c r="H36" s="132"/>
      <c r="I36" s="136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133"/>
      <c r="U36" s="40"/>
      <c r="V36" s="40"/>
      <c r="W36" s="40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5"/>
      <c r="AK36" s="65"/>
      <c r="AL36" s="65"/>
      <c r="AM36" s="64"/>
      <c r="AN36" s="64"/>
      <c r="AO36" s="64"/>
      <c r="AP36" s="64"/>
      <c r="AQ36" s="64"/>
      <c r="AR36" s="64"/>
      <c r="AS36" s="64"/>
      <c r="AT36" s="64"/>
    </row>
    <row r="37" spans="1:46" ht="18" thickBot="1" x14ac:dyDescent="0.35">
      <c r="D37" s="137" t="s">
        <v>51</v>
      </c>
      <c r="E37" s="138"/>
      <c r="F37" s="138" t="s">
        <v>62</v>
      </c>
      <c r="G37" s="138"/>
      <c r="H37" s="139"/>
      <c r="I37" s="140"/>
      <c r="AJ37" s="19"/>
      <c r="AK37" s="19"/>
      <c r="AL37" s="19"/>
    </row>
    <row r="38" spans="1:46" x14ac:dyDescent="0.25">
      <c r="T38" s="134" t="s">
        <v>50</v>
      </c>
      <c r="U38" s="135"/>
      <c r="V38" s="135"/>
      <c r="W38" s="135"/>
      <c r="AJ38" s="19"/>
      <c r="AK38" s="19"/>
      <c r="AL38" s="19"/>
    </row>
    <row r="39" spans="1:46" ht="15.6" x14ac:dyDescent="0.3">
      <c r="A39" s="28"/>
      <c r="AJ39" s="19"/>
      <c r="AK39" s="19"/>
      <c r="AL39" s="19"/>
    </row>
    <row r="40" spans="1:46" ht="13.8" x14ac:dyDescent="0.25">
      <c r="A40" s="31" t="s">
        <v>58</v>
      </c>
      <c r="AJ40" s="19"/>
      <c r="AK40" s="19"/>
      <c r="AL40" s="19"/>
    </row>
    <row r="41" spans="1:46" ht="13.8" x14ac:dyDescent="0.25">
      <c r="A41" s="32"/>
      <c r="AJ41" s="19"/>
      <c r="AK41" s="19"/>
      <c r="AL41" s="19"/>
    </row>
    <row r="42" spans="1:46" x14ac:dyDescent="0.25">
      <c r="AJ42" s="26"/>
    </row>
    <row r="43" spans="1:46" x14ac:dyDescent="0.25">
      <c r="AJ43" s="26"/>
    </row>
    <row r="44" spans="1:46" x14ac:dyDescent="0.25">
      <c r="AJ44" s="26"/>
    </row>
    <row r="45" spans="1:46" x14ac:dyDescent="0.25">
      <c r="AJ45" s="26"/>
    </row>
  </sheetData>
  <mergeCells count="10">
    <mergeCell ref="A2:P2"/>
    <mergeCell ref="A4:C4"/>
    <mergeCell ref="X10:AA10"/>
    <mergeCell ref="AB10:AE10"/>
    <mergeCell ref="AF10:AI10"/>
    <mergeCell ref="H10:K10"/>
    <mergeCell ref="L10:O10"/>
    <mergeCell ref="P10:S10"/>
    <mergeCell ref="T10:W10"/>
    <mergeCell ref="D10:G10"/>
  </mergeCells>
  <pageMargins left="0.23622047244094491" right="0.23622047244094491" top="0.74803149606299213" bottom="0.74803149606299213" header="0.31496062992125984" footer="0.31496062992125984"/>
  <pageSetup paperSize="9" scale="76" firstPageNumber="0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AC31-D3CB-4CA5-8AFE-BDEB4CC3941B}">
  <dimension ref="A1:AE33"/>
  <sheetViews>
    <sheetView topLeftCell="D1" workbookViewId="0">
      <selection activeCell="AB16" sqref="AB16"/>
    </sheetView>
  </sheetViews>
  <sheetFormatPr defaultRowHeight="13.2" x14ac:dyDescent="0.25"/>
  <cols>
    <col min="3" max="3" width="19.33203125" customWidth="1"/>
    <col min="7" max="7" width="15.5546875" customWidth="1"/>
  </cols>
  <sheetData>
    <row r="1" spans="1:31" ht="17.399999999999999" x14ac:dyDescent="0.3">
      <c r="A1" s="196" t="s">
        <v>40</v>
      </c>
      <c r="B1" s="196"/>
      <c r="C1" s="196"/>
      <c r="G1" s="1"/>
      <c r="H1" s="1"/>
      <c r="I1" s="1"/>
    </row>
    <row r="2" spans="1:31" ht="13.8" x14ac:dyDescent="0.25">
      <c r="A2" s="1" t="s">
        <v>21</v>
      </c>
      <c r="G2" s="1"/>
      <c r="H2" s="1"/>
      <c r="I2" s="1"/>
      <c r="L2" s="2" t="s">
        <v>42</v>
      </c>
    </row>
    <row r="3" spans="1:31" ht="13.8" x14ac:dyDescent="0.25">
      <c r="A3" s="1" t="s">
        <v>34</v>
      </c>
      <c r="L3" s="2">
        <v>0.1</v>
      </c>
    </row>
    <row r="4" spans="1:31" ht="13.8" x14ac:dyDescent="0.25">
      <c r="A4" s="1" t="s">
        <v>36</v>
      </c>
      <c r="L4" s="2" t="s">
        <v>38</v>
      </c>
    </row>
    <row r="5" spans="1:31" ht="16.8" x14ac:dyDescent="0.3">
      <c r="A5" s="1"/>
      <c r="D5" s="3"/>
      <c r="E5" s="3"/>
      <c r="F5" s="4"/>
      <c r="G5" s="3"/>
      <c r="H5" s="3"/>
      <c r="I5" s="3"/>
      <c r="J5" s="3"/>
      <c r="K5" s="3"/>
      <c r="L5" s="2"/>
    </row>
    <row r="6" spans="1:31" ht="15.6" thickBot="1" x14ac:dyDescent="0.3">
      <c r="A6" s="1" t="s">
        <v>2</v>
      </c>
      <c r="B6" s="5" t="s">
        <v>3</v>
      </c>
      <c r="C6" s="5"/>
      <c r="AB6" s="6" t="s">
        <v>2</v>
      </c>
    </row>
    <row r="7" spans="1:31" x14ac:dyDescent="0.25">
      <c r="A7" s="120"/>
      <c r="B7" s="7"/>
      <c r="C7" s="8"/>
      <c r="D7" s="210" t="s">
        <v>22</v>
      </c>
      <c r="E7" s="210"/>
      <c r="F7" s="211"/>
      <c r="G7" s="206" t="s">
        <v>23</v>
      </c>
      <c r="H7" s="207"/>
      <c r="I7" s="208"/>
      <c r="J7" s="200" t="s">
        <v>24</v>
      </c>
      <c r="K7" s="201"/>
      <c r="L7" s="202"/>
      <c r="M7" s="214" t="s">
        <v>25</v>
      </c>
      <c r="N7" s="215"/>
      <c r="O7" s="216"/>
      <c r="P7" s="209" t="s">
        <v>26</v>
      </c>
      <c r="Q7" s="210"/>
      <c r="R7" s="211"/>
      <c r="S7" s="206" t="s">
        <v>27</v>
      </c>
      <c r="T7" s="207"/>
      <c r="U7" s="208"/>
      <c r="V7" s="209" t="s">
        <v>37</v>
      </c>
      <c r="W7" s="210"/>
      <c r="X7" s="211"/>
      <c r="Y7" s="203" t="s">
        <v>28</v>
      </c>
      <c r="Z7" s="212"/>
      <c r="AA7" s="213"/>
      <c r="AB7" s="90" t="s">
        <v>29</v>
      </c>
      <c r="AC7" s="9" t="s">
        <v>32</v>
      </c>
      <c r="AD7" s="95"/>
      <c r="AE7" s="10"/>
    </row>
    <row r="8" spans="1:31" x14ac:dyDescent="0.25">
      <c r="A8" s="121" t="s">
        <v>4</v>
      </c>
      <c r="B8" s="11"/>
      <c r="C8" s="12" t="s">
        <v>5</v>
      </c>
      <c r="D8" s="13" t="s">
        <v>6</v>
      </c>
      <c r="E8" s="14" t="s">
        <v>29</v>
      </c>
      <c r="F8" s="67" t="s">
        <v>30</v>
      </c>
      <c r="G8" s="73" t="s">
        <v>6</v>
      </c>
      <c r="H8" s="50" t="s">
        <v>29</v>
      </c>
      <c r="I8" s="74" t="s">
        <v>30</v>
      </c>
      <c r="J8" s="81" t="s">
        <v>6</v>
      </c>
      <c r="K8" s="14" t="s">
        <v>29</v>
      </c>
      <c r="L8" s="67" t="s">
        <v>30</v>
      </c>
      <c r="M8" s="84" t="s">
        <v>6</v>
      </c>
      <c r="N8" s="50" t="s">
        <v>29</v>
      </c>
      <c r="O8" s="74" t="s">
        <v>30</v>
      </c>
      <c r="P8" s="81" t="s">
        <v>6</v>
      </c>
      <c r="Q8" s="14" t="s">
        <v>29</v>
      </c>
      <c r="R8" s="67" t="s">
        <v>30</v>
      </c>
      <c r="S8" s="84" t="s">
        <v>6</v>
      </c>
      <c r="T8" s="50" t="s">
        <v>29</v>
      </c>
      <c r="U8" s="74" t="s">
        <v>30</v>
      </c>
      <c r="V8" s="81" t="s">
        <v>6</v>
      </c>
      <c r="W8" s="14" t="s">
        <v>29</v>
      </c>
      <c r="X8" s="67" t="s">
        <v>30</v>
      </c>
      <c r="Y8" s="73" t="s">
        <v>6</v>
      </c>
      <c r="Z8" s="50" t="s">
        <v>29</v>
      </c>
      <c r="AA8" s="74" t="s">
        <v>30</v>
      </c>
      <c r="AB8" s="91" t="s">
        <v>31</v>
      </c>
      <c r="AC8" s="92" t="s">
        <v>33</v>
      </c>
      <c r="AD8" s="96"/>
    </row>
    <row r="9" spans="1:31" ht="13.8" thickBot="1" x14ac:dyDescent="0.3">
      <c r="A9" s="122"/>
      <c r="B9" s="15"/>
      <c r="C9" s="15"/>
      <c r="D9" s="16">
        <v>2021</v>
      </c>
      <c r="E9" s="17" t="s">
        <v>41</v>
      </c>
      <c r="F9" s="68">
        <v>2022</v>
      </c>
      <c r="G9" s="75">
        <v>2021</v>
      </c>
      <c r="H9" s="51" t="s">
        <v>41</v>
      </c>
      <c r="I9" s="76">
        <v>2022</v>
      </c>
      <c r="J9" s="82">
        <v>2021</v>
      </c>
      <c r="K9" s="17" t="s">
        <v>41</v>
      </c>
      <c r="L9" s="68">
        <v>2022</v>
      </c>
      <c r="M9" s="85">
        <v>2021</v>
      </c>
      <c r="N9" s="51" t="s">
        <v>41</v>
      </c>
      <c r="O9" s="76">
        <v>2022</v>
      </c>
      <c r="P9" s="82">
        <v>2021</v>
      </c>
      <c r="Q9" s="17" t="s">
        <v>41</v>
      </c>
      <c r="R9" s="68">
        <v>2022</v>
      </c>
      <c r="S9" s="85">
        <v>2021</v>
      </c>
      <c r="T9" s="51" t="s">
        <v>41</v>
      </c>
      <c r="U9" s="76">
        <v>2022</v>
      </c>
      <c r="V9" s="82">
        <v>2021</v>
      </c>
      <c r="W9" s="17" t="s">
        <v>41</v>
      </c>
      <c r="X9" s="68">
        <v>2022</v>
      </c>
      <c r="Y9" s="75">
        <v>2021</v>
      </c>
      <c r="Z9" s="51" t="s">
        <v>41</v>
      </c>
      <c r="AA9" s="76">
        <v>2022</v>
      </c>
      <c r="AB9" s="93">
        <v>2021</v>
      </c>
      <c r="AC9" s="94">
        <v>2022</v>
      </c>
      <c r="AD9" s="97"/>
    </row>
    <row r="10" spans="1:31" x14ac:dyDescent="0.25">
      <c r="A10" s="123">
        <v>501</v>
      </c>
      <c r="B10" s="18"/>
      <c r="C10" s="18" t="s">
        <v>7</v>
      </c>
      <c r="D10" s="43">
        <v>8.1999999999999993</v>
      </c>
      <c r="E10" s="42">
        <v>8.1999999999999993</v>
      </c>
      <c r="F10" s="69">
        <f>E10*105/100</f>
        <v>8.61</v>
      </c>
      <c r="G10" s="77">
        <v>131.24</v>
      </c>
      <c r="H10" s="108">
        <v>131.24</v>
      </c>
      <c r="I10" s="69">
        <f>H10*105/100</f>
        <v>137.80200000000002</v>
      </c>
      <c r="J10" s="111">
        <v>34.11</v>
      </c>
      <c r="K10" s="69">
        <v>34.11</v>
      </c>
      <c r="L10" s="69">
        <v>35.81</v>
      </c>
      <c r="M10" s="111">
        <v>42.04</v>
      </c>
      <c r="N10" s="42">
        <v>42.04</v>
      </c>
      <c r="O10" s="69">
        <f>N10*105/100</f>
        <v>44.141999999999996</v>
      </c>
      <c r="P10" s="111">
        <v>237.88</v>
      </c>
      <c r="Q10" s="42">
        <v>237.88</v>
      </c>
      <c r="R10" s="69">
        <f>Q10*105/100</f>
        <v>249.77399999999997</v>
      </c>
      <c r="S10" s="77">
        <v>644.15</v>
      </c>
      <c r="T10" s="42">
        <v>644.15</v>
      </c>
      <c r="U10" s="69">
        <f>T10*105/100</f>
        <v>676.35749999999996</v>
      </c>
      <c r="V10" s="77">
        <v>316.54000000000002</v>
      </c>
      <c r="W10" s="42">
        <v>316.54000000000002</v>
      </c>
      <c r="X10" s="69">
        <v>316.54000000000002</v>
      </c>
      <c r="Y10" s="77">
        <v>223.93</v>
      </c>
      <c r="Z10" s="42">
        <v>223.93</v>
      </c>
      <c r="AA10" s="69">
        <f>Z10*105/100</f>
        <v>235.12650000000002</v>
      </c>
      <c r="AB10" s="77">
        <f>Y10+V10+S10+P10+M10+J10+G10+D10</f>
        <v>1638.09</v>
      </c>
      <c r="AC10" s="53">
        <f>F10+I10+L10+O10+R10+U10+X10+AA10</f>
        <v>1704.162</v>
      </c>
      <c r="AD10" s="98"/>
    </row>
    <row r="11" spans="1:31" x14ac:dyDescent="0.25">
      <c r="A11" s="124">
        <v>502</v>
      </c>
      <c r="B11" s="20"/>
      <c r="C11" s="18" t="s">
        <v>8</v>
      </c>
      <c r="D11" s="43"/>
      <c r="E11" s="42"/>
      <c r="F11" s="69"/>
      <c r="G11" s="77"/>
      <c r="H11" s="108"/>
      <c r="I11" s="69"/>
      <c r="J11" s="111"/>
      <c r="K11" s="69"/>
      <c r="L11" s="69"/>
      <c r="M11" s="111">
        <v>1.03</v>
      </c>
      <c r="N11" s="42">
        <v>1.03</v>
      </c>
      <c r="O11" s="69">
        <f>N11*105/100</f>
        <v>1.0815000000000001</v>
      </c>
      <c r="P11" s="111">
        <v>2049.3200000000002</v>
      </c>
      <c r="Q11" s="42">
        <v>2049.3200000000002</v>
      </c>
      <c r="R11" s="69">
        <f>Q11*105/100</f>
        <v>2151.7860000000001</v>
      </c>
      <c r="S11" s="77"/>
      <c r="T11" s="42"/>
      <c r="U11" s="69"/>
      <c r="V11" s="77"/>
      <c r="W11" s="42"/>
      <c r="X11" s="69"/>
      <c r="Y11" s="77">
        <v>75.87</v>
      </c>
      <c r="Z11" s="42">
        <v>75.87</v>
      </c>
      <c r="AA11" s="69">
        <f>Z11*105/100</f>
        <v>79.663499999999999</v>
      </c>
      <c r="AB11" s="77">
        <f t="shared" ref="AB11:AB21" si="0">Y11+V11+S11+P11+M11+J11+G11+D11</f>
        <v>2126.2200000000003</v>
      </c>
      <c r="AC11" s="54">
        <f>F11+I11+L11+O11+R11+U11+X11+AA11</f>
        <v>2232.5309999999999</v>
      </c>
      <c r="AD11" s="98"/>
    </row>
    <row r="12" spans="1:31" x14ac:dyDescent="0.25">
      <c r="A12" s="124">
        <v>511</v>
      </c>
      <c r="B12" s="20"/>
      <c r="C12" s="18" t="s">
        <v>9</v>
      </c>
      <c r="D12" s="43"/>
      <c r="E12" s="42"/>
      <c r="F12" s="69"/>
      <c r="G12" s="77"/>
      <c r="H12" s="108"/>
      <c r="I12" s="69"/>
      <c r="J12" s="111"/>
      <c r="K12" s="69"/>
      <c r="L12" s="69"/>
      <c r="M12" s="111"/>
      <c r="N12" s="42"/>
      <c r="O12" s="69"/>
      <c r="P12" s="111">
        <v>950.48</v>
      </c>
      <c r="Q12" s="42">
        <v>950.48</v>
      </c>
      <c r="R12" s="69">
        <f>Q12*105/100</f>
        <v>998.00400000000013</v>
      </c>
      <c r="S12" s="77">
        <v>138.41999999999999</v>
      </c>
      <c r="T12" s="42">
        <v>138.41999999999999</v>
      </c>
      <c r="U12" s="69">
        <f>T12*105/100</f>
        <v>145.34099999999998</v>
      </c>
      <c r="V12" s="77"/>
      <c r="W12" s="42"/>
      <c r="X12" s="69"/>
      <c r="Y12" s="77">
        <v>86.13</v>
      </c>
      <c r="Z12" s="42">
        <v>86.13</v>
      </c>
      <c r="AA12" s="69">
        <f>Z12*105/100</f>
        <v>90.436499999999995</v>
      </c>
      <c r="AB12" s="77">
        <f t="shared" si="0"/>
        <v>1175.03</v>
      </c>
      <c r="AC12" s="54">
        <f>F12+I12+L12+O12+R12+U12+X12+AA12</f>
        <v>1233.7815000000001</v>
      </c>
      <c r="AD12" s="98"/>
    </row>
    <row r="13" spans="1:31" x14ac:dyDescent="0.25">
      <c r="A13" s="124">
        <v>512</v>
      </c>
      <c r="B13" s="20"/>
      <c r="C13" s="18" t="s">
        <v>10</v>
      </c>
      <c r="D13" s="43"/>
      <c r="E13" s="42"/>
      <c r="F13" s="69"/>
      <c r="G13" s="77"/>
      <c r="H13" s="108"/>
      <c r="I13" s="69"/>
      <c r="J13" s="111"/>
      <c r="K13" s="69"/>
      <c r="L13" s="69"/>
      <c r="M13" s="111"/>
      <c r="N13" s="42"/>
      <c r="O13" s="69"/>
      <c r="P13" s="111"/>
      <c r="Q13" s="42"/>
      <c r="R13" s="69"/>
      <c r="S13" s="77"/>
      <c r="T13" s="42"/>
      <c r="U13" s="69"/>
      <c r="V13" s="77"/>
      <c r="W13" s="42"/>
      <c r="X13" s="69"/>
      <c r="Y13" s="77"/>
      <c r="Z13" s="42"/>
      <c r="AA13" s="69"/>
      <c r="AB13" s="77"/>
      <c r="AC13" s="54"/>
      <c r="AD13" s="98"/>
    </row>
    <row r="14" spans="1:31" x14ac:dyDescent="0.25">
      <c r="A14" s="124">
        <v>518</v>
      </c>
      <c r="B14" s="20"/>
      <c r="C14" s="20" t="s">
        <v>11</v>
      </c>
      <c r="D14" s="43">
        <v>16.399999999999999</v>
      </c>
      <c r="E14" s="42">
        <v>16.399999999999999</v>
      </c>
      <c r="F14" s="69">
        <f t="shared" ref="F14" si="1">E14*105/100</f>
        <v>17.22</v>
      </c>
      <c r="G14" s="77">
        <v>511.63</v>
      </c>
      <c r="H14" s="108">
        <v>511.63</v>
      </c>
      <c r="I14" s="69">
        <f t="shared" ref="I14" si="2">H14*105/100</f>
        <v>537.2115</v>
      </c>
      <c r="J14" s="111">
        <v>14.35</v>
      </c>
      <c r="K14" s="69">
        <v>14.35</v>
      </c>
      <c r="L14" s="69">
        <v>15.06</v>
      </c>
      <c r="M14" s="111">
        <v>42.04</v>
      </c>
      <c r="N14" s="42">
        <v>42.04</v>
      </c>
      <c r="O14" s="69">
        <f t="shared" ref="O14" si="3">N14*105/100</f>
        <v>44.141999999999996</v>
      </c>
      <c r="P14" s="111">
        <v>1.03</v>
      </c>
      <c r="Q14" s="42">
        <v>1.03</v>
      </c>
      <c r="R14" s="69">
        <f t="shared" ref="R14" si="4">Q14*105/100</f>
        <v>1.0815000000000001</v>
      </c>
      <c r="S14" s="77">
        <v>273.77</v>
      </c>
      <c r="T14" s="42">
        <v>273.77</v>
      </c>
      <c r="U14" s="69">
        <f t="shared" ref="U14" si="5">T14*105/100</f>
        <v>287.45849999999996</v>
      </c>
      <c r="V14" s="77">
        <v>1102.23</v>
      </c>
      <c r="W14" s="42">
        <v>1102.23</v>
      </c>
      <c r="X14" s="69">
        <f t="shared" ref="X14" si="6">W14*105/100</f>
        <v>1157.3415</v>
      </c>
      <c r="Y14" s="77">
        <v>800.78</v>
      </c>
      <c r="Z14" s="42">
        <v>800.78</v>
      </c>
      <c r="AA14" s="69">
        <f t="shared" ref="AA14:AA20" si="7">Z14*105/100</f>
        <v>840.81899999999996</v>
      </c>
      <c r="AB14" s="77">
        <f t="shared" si="0"/>
        <v>2762.23</v>
      </c>
      <c r="AC14" s="54">
        <f>F14+I14+L14+O14+R14+U14+X14+AA14</f>
        <v>2900.3339999999998</v>
      </c>
      <c r="AD14" s="98"/>
    </row>
    <row r="15" spans="1:31" x14ac:dyDescent="0.25">
      <c r="A15" s="124">
        <v>521</v>
      </c>
      <c r="B15" s="20"/>
      <c r="C15" s="20" t="s">
        <v>12</v>
      </c>
      <c r="D15" s="43">
        <v>17.18</v>
      </c>
      <c r="E15" s="42">
        <v>17.18</v>
      </c>
      <c r="F15" s="69">
        <f>E15*110/100</f>
        <v>18.898</v>
      </c>
      <c r="G15" s="77">
        <v>617.79</v>
      </c>
      <c r="H15" s="108">
        <v>617.79</v>
      </c>
      <c r="I15" s="69">
        <f>H15*110/100</f>
        <v>679.56899999999996</v>
      </c>
      <c r="J15" s="111">
        <v>44.36</v>
      </c>
      <c r="K15" s="69">
        <v>44.36</v>
      </c>
      <c r="L15" s="69">
        <v>46.58</v>
      </c>
      <c r="M15" s="111">
        <v>65.260000000000005</v>
      </c>
      <c r="N15" s="42">
        <v>65.260000000000005</v>
      </c>
      <c r="O15" s="69">
        <f>N15*110/100</f>
        <v>71.786000000000001</v>
      </c>
      <c r="P15" s="111">
        <v>7.88</v>
      </c>
      <c r="Q15" s="42">
        <v>7.88</v>
      </c>
      <c r="R15" s="69">
        <f>Q15*110/100</f>
        <v>8.6679999999999993</v>
      </c>
      <c r="S15" s="77">
        <v>742.7</v>
      </c>
      <c r="T15" s="42">
        <v>742.7</v>
      </c>
      <c r="U15" s="69">
        <f>T15*110/100</f>
        <v>816.97</v>
      </c>
      <c r="V15" s="77">
        <v>1024.46</v>
      </c>
      <c r="W15" s="42">
        <v>1024.46</v>
      </c>
      <c r="X15" s="69">
        <v>1024.46</v>
      </c>
      <c r="Y15" s="77">
        <v>1663.19</v>
      </c>
      <c r="Z15" s="42">
        <v>1663.19</v>
      </c>
      <c r="AA15" s="69">
        <f>Z15*110/100</f>
        <v>1829.509</v>
      </c>
      <c r="AB15" s="77">
        <v>4182.82</v>
      </c>
      <c r="AC15" s="54">
        <f>F15+I15+L15+O15+R15+U15+X15+AA15</f>
        <v>4496.4400000000005</v>
      </c>
      <c r="AD15" s="98"/>
    </row>
    <row r="16" spans="1:31" x14ac:dyDescent="0.25">
      <c r="A16" s="124">
        <v>524</v>
      </c>
      <c r="B16" s="20"/>
      <c r="C16" s="20" t="s">
        <v>13</v>
      </c>
      <c r="D16" s="43">
        <v>11.25</v>
      </c>
      <c r="E16" s="42">
        <v>11.25</v>
      </c>
      <c r="F16" s="69">
        <f>E16*110/100</f>
        <v>12.375</v>
      </c>
      <c r="G16" s="77">
        <v>210.43</v>
      </c>
      <c r="H16" s="108">
        <v>210.43</v>
      </c>
      <c r="I16" s="69">
        <f>H16*110/100</f>
        <v>231.47299999999998</v>
      </c>
      <c r="J16" s="111">
        <v>16.75</v>
      </c>
      <c r="K16" s="69">
        <v>16.75</v>
      </c>
      <c r="L16" s="69">
        <v>17.579999999999998</v>
      </c>
      <c r="M16" s="111">
        <v>20.260000000000002</v>
      </c>
      <c r="N16" s="42">
        <v>20.260000000000002</v>
      </c>
      <c r="O16" s="69">
        <f>N16*110/100</f>
        <v>22.286000000000005</v>
      </c>
      <c r="P16" s="111">
        <v>3.38</v>
      </c>
      <c r="Q16" s="42">
        <v>3.38</v>
      </c>
      <c r="R16" s="69">
        <f>Q16*110/100</f>
        <v>3.718</v>
      </c>
      <c r="S16" s="77">
        <v>253.18</v>
      </c>
      <c r="T16" s="42">
        <v>253.18</v>
      </c>
      <c r="U16" s="69">
        <f>T16*110/100</f>
        <v>278.49799999999999</v>
      </c>
      <c r="V16" s="77">
        <v>347.26</v>
      </c>
      <c r="W16" s="42">
        <v>347.28</v>
      </c>
      <c r="X16" s="69">
        <v>347.26</v>
      </c>
      <c r="Y16" s="77">
        <v>643.67999999999995</v>
      </c>
      <c r="Z16" s="42">
        <v>643.67999999999995</v>
      </c>
      <c r="AA16" s="69">
        <f>Z16*110/100</f>
        <v>708.04799999999989</v>
      </c>
      <c r="AB16" s="77">
        <f t="shared" si="0"/>
        <v>1506.19</v>
      </c>
      <c r="AC16" s="54">
        <f>F16+I16+L16+O16+R16+U16+X16+AA16</f>
        <v>1621.2379999999998</v>
      </c>
      <c r="AD16" s="98"/>
    </row>
    <row r="17" spans="1:31" x14ac:dyDescent="0.25">
      <c r="A17" s="124">
        <v>527</v>
      </c>
      <c r="B17" s="20"/>
      <c r="C17" s="20" t="s">
        <v>14</v>
      </c>
      <c r="D17" s="43"/>
      <c r="E17" s="42"/>
      <c r="F17" s="69"/>
      <c r="G17" s="77"/>
      <c r="H17" s="108"/>
      <c r="I17" s="69"/>
      <c r="J17" s="111"/>
      <c r="K17" s="69"/>
      <c r="L17" s="69"/>
      <c r="M17" s="111"/>
      <c r="N17" s="42"/>
      <c r="O17" s="69"/>
      <c r="P17" s="111"/>
      <c r="Q17" s="42"/>
      <c r="R17" s="69"/>
      <c r="S17" s="77"/>
      <c r="T17" s="42"/>
      <c r="U17" s="69"/>
      <c r="V17" s="77"/>
      <c r="W17" s="42"/>
      <c r="X17" s="69"/>
      <c r="Y17" s="77">
        <v>256.33999999999997</v>
      </c>
      <c r="Z17" s="42">
        <v>256.33999999999997</v>
      </c>
      <c r="AA17" s="69">
        <f t="shared" si="7"/>
        <v>269.15699999999998</v>
      </c>
      <c r="AB17" s="77">
        <f t="shared" si="0"/>
        <v>256.33999999999997</v>
      </c>
      <c r="AC17" s="54">
        <f>F17+I17+L17+O17+R17+U17+X17+AA17</f>
        <v>269.15699999999998</v>
      </c>
      <c r="AD17" s="98"/>
    </row>
    <row r="18" spans="1:31" x14ac:dyDescent="0.25">
      <c r="A18" s="124">
        <v>531</v>
      </c>
      <c r="B18" s="20"/>
      <c r="C18" s="20" t="s">
        <v>15</v>
      </c>
      <c r="D18" s="43"/>
      <c r="E18" s="42"/>
      <c r="F18" s="69"/>
      <c r="G18" s="77"/>
      <c r="H18" s="108"/>
      <c r="I18" s="69"/>
      <c r="J18" s="111"/>
      <c r="K18" s="69"/>
      <c r="L18" s="69"/>
      <c r="M18" s="111"/>
      <c r="N18" s="42"/>
      <c r="O18" s="69"/>
      <c r="P18" s="111"/>
      <c r="Q18" s="42"/>
      <c r="R18" s="69"/>
      <c r="S18" s="77"/>
      <c r="T18" s="42"/>
      <c r="U18" s="69"/>
      <c r="V18" s="77"/>
      <c r="W18" s="42"/>
      <c r="X18" s="69"/>
      <c r="Y18" s="77"/>
      <c r="Z18" s="44"/>
      <c r="AA18" s="69"/>
      <c r="AB18" s="77"/>
      <c r="AC18" s="54"/>
      <c r="AD18" s="98"/>
    </row>
    <row r="19" spans="1:31" x14ac:dyDescent="0.25">
      <c r="A19" s="124">
        <v>538</v>
      </c>
      <c r="B19" s="20"/>
      <c r="C19" s="20" t="s">
        <v>16</v>
      </c>
      <c r="D19" s="43"/>
      <c r="E19" s="42"/>
      <c r="F19" s="69"/>
      <c r="G19" s="77"/>
      <c r="H19" s="108"/>
      <c r="I19" s="69"/>
      <c r="J19" s="111"/>
      <c r="K19" s="69"/>
      <c r="L19" s="69"/>
      <c r="M19" s="111"/>
      <c r="N19" s="42"/>
      <c r="O19" s="69"/>
      <c r="P19" s="111"/>
      <c r="Q19" s="42"/>
      <c r="R19" s="69"/>
      <c r="S19" s="77"/>
      <c r="T19" s="42"/>
      <c r="U19" s="69"/>
      <c r="V19" s="77"/>
      <c r="W19" s="42"/>
      <c r="X19" s="69"/>
      <c r="Y19" s="77">
        <v>2.0499999999999998</v>
      </c>
      <c r="Z19" s="42">
        <v>2.0499999999999998</v>
      </c>
      <c r="AA19" s="69">
        <f t="shared" si="7"/>
        <v>2.1524999999999999</v>
      </c>
      <c r="AB19" s="77">
        <f t="shared" si="0"/>
        <v>2.0499999999999998</v>
      </c>
      <c r="AC19" s="54">
        <v>2.15</v>
      </c>
      <c r="AD19" s="98"/>
    </row>
    <row r="20" spans="1:31" x14ac:dyDescent="0.25">
      <c r="A20" s="124">
        <v>549</v>
      </c>
      <c r="B20" s="20"/>
      <c r="C20" s="20" t="s">
        <v>17</v>
      </c>
      <c r="D20" s="43"/>
      <c r="E20" s="42"/>
      <c r="F20" s="69"/>
      <c r="G20" s="77"/>
      <c r="H20" s="108"/>
      <c r="I20" s="69"/>
      <c r="J20" s="111"/>
      <c r="K20" s="69"/>
      <c r="L20" s="69"/>
      <c r="M20" s="111"/>
      <c r="N20" s="42"/>
      <c r="O20" s="69"/>
      <c r="P20" s="111"/>
      <c r="Q20" s="42"/>
      <c r="R20" s="69"/>
      <c r="S20" s="77"/>
      <c r="T20" s="42"/>
      <c r="U20" s="86"/>
      <c r="V20" s="77"/>
      <c r="W20" s="42"/>
      <c r="X20" s="69"/>
      <c r="Y20" s="77">
        <v>264.54000000000002</v>
      </c>
      <c r="Z20" s="42">
        <v>264.54000000000002</v>
      </c>
      <c r="AA20" s="69">
        <f t="shared" si="7"/>
        <v>277.767</v>
      </c>
      <c r="AB20" s="77">
        <f t="shared" si="0"/>
        <v>264.54000000000002</v>
      </c>
      <c r="AC20" s="54">
        <f>F20+I20+L20+O20+R20+U20+X20+AA20</f>
        <v>277.767</v>
      </c>
      <c r="AD20" s="98"/>
    </row>
    <row r="21" spans="1:31" x14ac:dyDescent="0.25">
      <c r="A21" s="124">
        <v>551</v>
      </c>
      <c r="B21" s="20"/>
      <c r="C21" s="20" t="s">
        <v>18</v>
      </c>
      <c r="D21" s="43"/>
      <c r="E21" s="42"/>
      <c r="F21" s="69"/>
      <c r="G21" s="77"/>
      <c r="H21" s="108"/>
      <c r="I21" s="69"/>
      <c r="J21" s="111"/>
      <c r="K21" s="69"/>
      <c r="L21" s="69"/>
      <c r="M21" s="111">
        <v>620.88</v>
      </c>
      <c r="N21" s="42">
        <v>620.88</v>
      </c>
      <c r="O21" s="69">
        <v>750</v>
      </c>
      <c r="P21" s="111">
        <v>1.02</v>
      </c>
      <c r="Q21" s="42">
        <v>1.02</v>
      </c>
      <c r="R21" s="69">
        <f t="shared" ref="R21" si="8">Q21*105/100</f>
        <v>1.0710000000000002</v>
      </c>
      <c r="S21" s="77">
        <v>366.63</v>
      </c>
      <c r="T21" s="42">
        <v>366.63</v>
      </c>
      <c r="U21" s="69">
        <v>450</v>
      </c>
      <c r="V21" s="77">
        <v>8</v>
      </c>
      <c r="W21" s="42">
        <v>8</v>
      </c>
      <c r="X21" s="69">
        <v>150</v>
      </c>
      <c r="Y21" s="77">
        <v>384.33</v>
      </c>
      <c r="Z21" s="42">
        <v>384.33</v>
      </c>
      <c r="AA21" s="69">
        <v>384.33</v>
      </c>
      <c r="AB21" s="77">
        <f t="shared" si="0"/>
        <v>1380.8600000000001</v>
      </c>
      <c r="AC21" s="54">
        <f>F21+I21+L21+O21+R21+U21+X21+AA21</f>
        <v>1735.4009999999998</v>
      </c>
      <c r="AD21" s="98"/>
      <c r="AE21" s="21"/>
    </row>
    <row r="22" spans="1:31" ht="13.8" thickBot="1" x14ac:dyDescent="0.3">
      <c r="A22" s="125">
        <v>568</v>
      </c>
      <c r="B22" s="22"/>
      <c r="C22" s="22" t="s">
        <v>19</v>
      </c>
      <c r="D22" s="47"/>
      <c r="E22" s="45"/>
      <c r="F22" s="70"/>
      <c r="G22" s="78">
        <v>1000</v>
      </c>
      <c r="H22" s="109">
        <v>1000</v>
      </c>
      <c r="I22" s="70">
        <v>1000</v>
      </c>
      <c r="J22" s="112"/>
      <c r="K22" s="70"/>
      <c r="L22" s="70"/>
      <c r="M22" s="112"/>
      <c r="N22" s="45"/>
      <c r="O22" s="70"/>
      <c r="P22" s="112"/>
      <c r="Q22" s="114"/>
      <c r="R22" s="70"/>
      <c r="S22" s="78"/>
      <c r="T22" s="45"/>
      <c r="U22" s="70"/>
      <c r="V22" s="78"/>
      <c r="W22" s="45"/>
      <c r="X22" s="70"/>
      <c r="Y22" s="78"/>
      <c r="Z22" s="46"/>
      <c r="AA22" s="70"/>
      <c r="AB22" s="78">
        <v>1000</v>
      </c>
      <c r="AC22" s="55">
        <v>1000</v>
      </c>
      <c r="AD22" s="98"/>
    </row>
    <row r="23" spans="1:31" ht="13.8" thickBot="1" x14ac:dyDescent="0.3">
      <c r="A23" s="126"/>
      <c r="B23" s="34"/>
      <c r="C23" s="34" t="s">
        <v>44</v>
      </c>
      <c r="D23" s="52"/>
      <c r="E23" s="48"/>
      <c r="F23" s="71"/>
      <c r="G23" s="77"/>
      <c r="H23" s="48"/>
      <c r="I23" s="71"/>
      <c r="J23" s="113"/>
      <c r="K23" s="71"/>
      <c r="L23" s="71"/>
      <c r="M23" s="113"/>
      <c r="N23" s="48"/>
      <c r="O23" s="71"/>
      <c r="P23" s="49"/>
      <c r="Q23" s="116"/>
      <c r="R23" s="71"/>
      <c r="S23" s="77"/>
      <c r="T23" s="48"/>
      <c r="U23" s="71"/>
      <c r="V23" s="77">
        <v>360</v>
      </c>
      <c r="W23" s="48">
        <v>360</v>
      </c>
      <c r="X23" s="103">
        <v>850</v>
      </c>
      <c r="Y23" s="77"/>
      <c r="Z23" s="49"/>
      <c r="AA23" s="71"/>
      <c r="AB23" s="89">
        <v>360</v>
      </c>
      <c r="AC23" s="56">
        <v>850</v>
      </c>
      <c r="AD23" s="99"/>
    </row>
    <row r="24" spans="1:31" ht="13.8" thickBot="1" x14ac:dyDescent="0.3">
      <c r="A24" s="126"/>
      <c r="B24" s="34"/>
      <c r="C24" s="34" t="s">
        <v>45</v>
      </c>
      <c r="D24" s="101"/>
      <c r="E24" s="48"/>
      <c r="F24" s="49"/>
      <c r="G24" s="104"/>
      <c r="H24" s="48"/>
      <c r="I24" s="71"/>
      <c r="J24" s="110"/>
      <c r="K24" s="71"/>
      <c r="L24" s="71"/>
      <c r="M24" s="113"/>
      <c r="N24" s="48"/>
      <c r="O24" s="71"/>
      <c r="P24" s="49"/>
      <c r="Q24" s="115"/>
      <c r="R24" s="71"/>
      <c r="S24" s="102"/>
      <c r="T24" s="48"/>
      <c r="U24" s="71">
        <v>100</v>
      </c>
      <c r="V24" s="102"/>
      <c r="W24" s="48"/>
      <c r="X24" s="103">
        <v>100</v>
      </c>
      <c r="Y24" s="117"/>
      <c r="Z24" s="49"/>
      <c r="AA24" s="71">
        <v>80</v>
      </c>
      <c r="AB24" s="89">
        <v>270.63</v>
      </c>
      <c r="AC24" s="56">
        <v>280</v>
      </c>
      <c r="AD24" s="99"/>
    </row>
    <row r="25" spans="1:31" ht="13.8" thickBot="1" x14ac:dyDescent="0.3">
      <c r="A25" s="127" t="s">
        <v>20</v>
      </c>
      <c r="B25" s="23"/>
      <c r="C25" s="23"/>
      <c r="D25" s="24">
        <f t="shared" ref="D25:H25" si="9">SUM(D10:D23)</f>
        <v>53.03</v>
      </c>
      <c r="E25" s="24">
        <f t="shared" si="9"/>
        <v>53.03</v>
      </c>
      <c r="F25" s="105">
        <f>SUM(F10:F24)</f>
        <v>57.102999999999994</v>
      </c>
      <c r="G25" s="106">
        <f t="shared" si="9"/>
        <v>2471.09</v>
      </c>
      <c r="H25" s="25">
        <f t="shared" si="9"/>
        <v>2471.09</v>
      </c>
      <c r="I25" s="80">
        <f>SUM(I10:I24)</f>
        <v>2586.0554999999999</v>
      </c>
      <c r="J25" s="72">
        <f>SUM(J10:J23)</f>
        <v>109.57</v>
      </c>
      <c r="K25" s="24">
        <f>SUM(K10:K23)</f>
        <v>109.57</v>
      </c>
      <c r="L25" s="72">
        <f>SUM(L10:L24)</f>
        <v>115.03</v>
      </c>
      <c r="M25" s="79">
        <f t="shared" ref="M25" si="10">SUM(M10:M22)</f>
        <v>791.51</v>
      </c>
      <c r="N25" s="25">
        <f>SUM(N10:N23)</f>
        <v>791.51</v>
      </c>
      <c r="O25" s="80">
        <f>SUM(O10:O24)</f>
        <v>933.4375</v>
      </c>
      <c r="P25" s="72">
        <f>SUM(P10:P22)</f>
        <v>3250.9900000000007</v>
      </c>
      <c r="Q25" s="24">
        <f>SUM(Q10:Q23)</f>
        <v>3250.9900000000007</v>
      </c>
      <c r="R25" s="72">
        <f>SUM(R10:R24)</f>
        <v>3414.1025</v>
      </c>
      <c r="S25" s="79">
        <f t="shared" ref="S25:W25" si="11">SUM(S10:S23)</f>
        <v>2418.85</v>
      </c>
      <c r="T25" s="25">
        <f t="shared" si="11"/>
        <v>2418.85</v>
      </c>
      <c r="U25" s="80">
        <f>SUM(U10:U24)</f>
        <v>2754.625</v>
      </c>
      <c r="V25" s="83">
        <f>SUM(V10:V24)</f>
        <v>3158.49</v>
      </c>
      <c r="W25" s="24">
        <f t="shared" si="11"/>
        <v>3158.51</v>
      </c>
      <c r="X25" s="72">
        <f>SUM(X10:X24)</f>
        <v>3945.6014999999998</v>
      </c>
      <c r="Y25" s="87">
        <f t="shared" ref="Y25" si="12">SUM(Y10:Y22)</f>
        <v>4400.84</v>
      </c>
      <c r="Z25" s="66">
        <f t="shared" ref="Z25" si="13">SUM(Z10:Z23)</f>
        <v>4400.84</v>
      </c>
      <c r="AA25" s="88">
        <f>SUM(AA10:AA24)</f>
        <v>4797.009</v>
      </c>
      <c r="AB25" s="89">
        <f>SUM(AB10:AB24)</f>
        <v>16925.000000000004</v>
      </c>
      <c r="AC25" s="56">
        <f>SUM(AC10:AC24)</f>
        <v>18602.961499999998</v>
      </c>
      <c r="AD25" s="100"/>
    </row>
    <row r="26" spans="1:31" ht="15.6" x14ac:dyDescent="0.3">
      <c r="A26" s="28"/>
      <c r="C26" s="33" t="s">
        <v>47</v>
      </c>
      <c r="D26" s="1"/>
      <c r="E26" s="1"/>
      <c r="G26" s="1"/>
      <c r="H26" s="1"/>
      <c r="J26" s="1"/>
      <c r="K26" s="1"/>
      <c r="M26" s="1"/>
      <c r="N26" s="1"/>
      <c r="P26" s="1"/>
      <c r="Q26" s="1"/>
      <c r="S26" s="1"/>
      <c r="T26" s="1"/>
      <c r="V26" s="1"/>
      <c r="W26" s="1"/>
      <c r="Y26" s="1"/>
      <c r="Z26" s="1"/>
      <c r="AA26" s="27"/>
      <c r="AB26" s="19"/>
      <c r="AC26" s="19">
        <v>3650</v>
      </c>
    </row>
    <row r="27" spans="1:31" ht="15.6" x14ac:dyDescent="0.3">
      <c r="A27" s="28"/>
      <c r="C27" s="33"/>
      <c r="D27" s="1"/>
      <c r="E27" s="1"/>
      <c r="G27" s="1"/>
      <c r="H27" s="1"/>
      <c r="J27" s="1"/>
      <c r="K27" s="1"/>
      <c r="M27" s="1"/>
      <c r="N27" s="1"/>
      <c r="P27" s="1"/>
      <c r="Q27" s="1"/>
      <c r="S27" s="1"/>
      <c r="T27" s="1"/>
      <c r="V27" s="1"/>
      <c r="W27" s="1"/>
      <c r="Y27" s="1"/>
      <c r="Z27" s="1"/>
      <c r="AA27" s="27"/>
      <c r="AB27" s="19"/>
      <c r="AC27" s="130">
        <f>SUM(AC25:AC26)</f>
        <v>22252.961499999998</v>
      </c>
    </row>
    <row r="28" spans="1:31" ht="15.6" x14ac:dyDescent="0.3">
      <c r="A28" s="36" t="s">
        <v>49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8"/>
      <c r="U28" s="28"/>
      <c r="AB28" s="19"/>
      <c r="AC28" s="19"/>
    </row>
    <row r="29" spans="1:3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62"/>
      <c r="T29" s="62"/>
      <c r="U29" s="62"/>
      <c r="V29" s="62"/>
      <c r="W29" s="62"/>
      <c r="X29" s="62"/>
      <c r="Y29" s="62"/>
      <c r="Z29" s="62"/>
      <c r="AA29" s="62"/>
      <c r="AB29" s="63"/>
      <c r="AC29" s="63"/>
      <c r="AD29" s="62"/>
      <c r="AE29" s="62"/>
    </row>
    <row r="30" spans="1:31" ht="17.399999999999999" x14ac:dyDescent="0.3">
      <c r="A30" s="128" t="s">
        <v>48</v>
      </c>
      <c r="B30" s="40"/>
      <c r="C30" s="40"/>
      <c r="D30" s="40" t="s">
        <v>46</v>
      </c>
      <c r="E30" s="40"/>
      <c r="F30" s="40"/>
      <c r="G30" s="60">
        <v>3500000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64"/>
      <c r="T30" s="64"/>
      <c r="U30" s="64"/>
      <c r="V30" s="64"/>
      <c r="W30" s="64"/>
      <c r="X30" s="64"/>
      <c r="Y30" s="64"/>
      <c r="Z30" s="64"/>
      <c r="AA30" s="64"/>
      <c r="AB30" s="65"/>
      <c r="AC30" s="65"/>
      <c r="AD30" s="64"/>
      <c r="AE30" s="64"/>
    </row>
    <row r="31" spans="1:31" x14ac:dyDescent="0.25">
      <c r="A31" s="129"/>
      <c r="B31" s="40"/>
      <c r="C31" s="40"/>
      <c r="D31" s="41" t="s">
        <v>39</v>
      </c>
      <c r="E31" s="41"/>
      <c r="F31" s="41"/>
      <c r="G31" s="61">
        <v>150000</v>
      </c>
      <c r="H31" s="41"/>
      <c r="I31" s="41"/>
      <c r="J31" s="40"/>
      <c r="K31" s="40"/>
      <c r="L31" s="40"/>
      <c r="M31" s="40"/>
      <c r="N31" s="40"/>
      <c r="O31" s="40"/>
      <c r="P31" s="40"/>
      <c r="Q31" s="40"/>
      <c r="R31" s="40"/>
      <c r="S31" s="64"/>
      <c r="T31" s="64"/>
      <c r="U31" s="64"/>
      <c r="V31" s="64"/>
      <c r="W31" s="64"/>
      <c r="X31" s="64"/>
      <c r="Y31" s="64"/>
      <c r="Z31" s="64"/>
      <c r="AA31" s="64"/>
      <c r="AB31" s="65"/>
      <c r="AC31" s="65"/>
      <c r="AD31" s="64"/>
      <c r="AE31" s="64"/>
    </row>
    <row r="32" spans="1:31" ht="15.6" x14ac:dyDescent="0.3">
      <c r="A32" s="129"/>
      <c r="B32" s="40"/>
      <c r="C32" s="40"/>
      <c r="D32" s="57" t="s">
        <v>20</v>
      </c>
      <c r="E32" s="58"/>
      <c r="F32" s="58"/>
      <c r="G32" s="59">
        <v>3650000</v>
      </c>
      <c r="H32" s="57" t="s">
        <v>35</v>
      </c>
      <c r="I32" s="41"/>
      <c r="J32" s="40"/>
      <c r="K32" s="40"/>
      <c r="L32" s="40"/>
      <c r="M32" s="40"/>
      <c r="N32" s="40"/>
      <c r="O32" s="40"/>
      <c r="P32" s="107" t="s">
        <v>43</v>
      </c>
      <c r="Q32" s="40"/>
      <c r="R32" s="40"/>
      <c r="S32" s="64"/>
      <c r="T32" s="64"/>
      <c r="U32" s="64"/>
      <c r="V32" s="64"/>
      <c r="W32" s="64"/>
      <c r="X32" s="64"/>
      <c r="Y32" s="64"/>
      <c r="Z32" s="64"/>
      <c r="AA32" s="64"/>
      <c r="AB32" s="65"/>
      <c r="AC32" s="65"/>
      <c r="AD32" s="64"/>
      <c r="AE32" s="64"/>
    </row>
    <row r="33" spans="1:29" x14ac:dyDescent="0.25">
      <c r="A33" s="1"/>
      <c r="G33" s="118"/>
      <c r="AB33" s="19"/>
      <c r="AC33" s="19"/>
    </row>
  </sheetData>
  <mergeCells count="9">
    <mergeCell ref="S7:U7"/>
    <mergeCell ref="V7:X7"/>
    <mergeCell ref="Y7:AA7"/>
    <mergeCell ref="A1:C1"/>
    <mergeCell ref="D7:F7"/>
    <mergeCell ref="G7:I7"/>
    <mergeCell ref="J7:L7"/>
    <mergeCell ref="M7:O7"/>
    <mergeCell ref="P7:R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Plán 2023</vt:lpstr>
      <vt:lpstr>Plán 2022</vt:lpstr>
      <vt:lpstr>'Plán 2023'!Oblast_tisku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Dita Walterová</dc:creator>
  <dc:description/>
  <cp:lastModifiedBy>Hana Bezoušková</cp:lastModifiedBy>
  <cp:revision>2</cp:revision>
  <cp:lastPrinted>2022-10-06T13:20:08Z</cp:lastPrinted>
  <dcterms:created xsi:type="dcterms:W3CDTF">2003-03-25T12:21:20Z</dcterms:created>
  <dcterms:modified xsi:type="dcterms:W3CDTF">2022-12-12T11:50:44Z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